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/>
  </bookViews>
  <sheets>
    <sheet name="פילוח כלל הממצאים לפי מגזר" sheetId="1" r:id="rId1"/>
  </sheets>
  <calcPr calcId="162913"/>
</workbook>
</file>

<file path=xl/calcChain.xml><?xml version="1.0" encoding="utf-8"?>
<calcChain xmlns="http://schemas.openxmlformats.org/spreadsheetml/2006/main">
  <c r="E354" i="1" l="1"/>
  <c r="I352" i="1" s="1"/>
  <c r="D354" i="1"/>
  <c r="H352" i="1" s="1"/>
  <c r="D485" i="1"/>
  <c r="D486" i="1"/>
  <c r="D487" i="1"/>
  <c r="D488" i="1"/>
  <c r="D484" i="1"/>
  <c r="D483" i="1"/>
  <c r="C529" i="1"/>
  <c r="D528" i="1"/>
  <c r="D527" i="1"/>
  <c r="D526" i="1"/>
  <c r="D525" i="1"/>
  <c r="D524" i="1"/>
  <c r="D523" i="1"/>
  <c r="C521" i="1"/>
  <c r="D520" i="1"/>
  <c r="D519" i="1"/>
  <c r="D518" i="1"/>
  <c r="D517" i="1"/>
  <c r="D516" i="1"/>
  <c r="D515" i="1"/>
  <c r="C513" i="1"/>
  <c r="D512" i="1"/>
  <c r="D511" i="1"/>
  <c r="D510" i="1"/>
  <c r="D509" i="1"/>
  <c r="D508" i="1"/>
  <c r="D507" i="1"/>
  <c r="C505" i="1"/>
  <c r="D504" i="1"/>
  <c r="D503" i="1"/>
  <c r="D502" i="1"/>
  <c r="D501" i="1"/>
  <c r="D500" i="1"/>
  <c r="D499" i="1"/>
  <c r="C497" i="1"/>
  <c r="D496" i="1"/>
  <c r="D495" i="1"/>
  <c r="D494" i="1"/>
  <c r="D493" i="1"/>
  <c r="D492" i="1"/>
  <c r="D491" i="1"/>
  <c r="C489" i="1"/>
  <c r="D431" i="1"/>
  <c r="H406" i="1" s="1"/>
  <c r="E431" i="1"/>
  <c r="I412" i="1" s="1"/>
  <c r="F412" i="1" s="1"/>
  <c r="C431" i="1"/>
  <c r="G427" i="1" s="1"/>
  <c r="F427" i="1" s="1"/>
  <c r="G396" i="1"/>
  <c r="H396" i="1"/>
  <c r="I396" i="1"/>
  <c r="I395" i="1"/>
  <c r="H395" i="1"/>
  <c r="G395" i="1"/>
  <c r="F395" i="1" s="1"/>
  <c r="I394" i="1"/>
  <c r="H394" i="1"/>
  <c r="G394" i="1"/>
  <c r="I393" i="1"/>
  <c r="H393" i="1"/>
  <c r="G393" i="1"/>
  <c r="I392" i="1"/>
  <c r="H392" i="1"/>
  <c r="G392" i="1"/>
  <c r="I391" i="1"/>
  <c r="H391" i="1"/>
  <c r="G391" i="1"/>
  <c r="I390" i="1"/>
  <c r="H390" i="1"/>
  <c r="G390" i="1"/>
  <c r="I389" i="1"/>
  <c r="H389" i="1"/>
  <c r="G389" i="1"/>
  <c r="I388" i="1"/>
  <c r="H388" i="1"/>
  <c r="G388" i="1"/>
  <c r="I387" i="1"/>
  <c r="H387" i="1"/>
  <c r="G387" i="1"/>
  <c r="F387" i="1" s="1"/>
  <c r="I386" i="1"/>
  <c r="H386" i="1"/>
  <c r="G386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I370" i="1"/>
  <c r="H370" i="1"/>
  <c r="G370" i="1"/>
  <c r="E397" i="1"/>
  <c r="D397" i="1"/>
  <c r="C397" i="1"/>
  <c r="E381" i="1"/>
  <c r="D381" i="1"/>
  <c r="C381" i="1"/>
  <c r="G436" i="1"/>
  <c r="G437" i="1"/>
  <c r="G438" i="1"/>
  <c r="G439" i="1"/>
  <c r="G440" i="1"/>
  <c r="G441" i="1"/>
  <c r="E584" i="1"/>
  <c r="G583" i="1"/>
  <c r="G582" i="1"/>
  <c r="G581" i="1"/>
  <c r="G580" i="1"/>
  <c r="G579" i="1"/>
  <c r="G578" i="1"/>
  <c r="E576" i="1"/>
  <c r="G575" i="1"/>
  <c r="G574" i="1"/>
  <c r="G573" i="1"/>
  <c r="G572" i="1"/>
  <c r="G571" i="1"/>
  <c r="G570" i="1"/>
  <c r="E568" i="1"/>
  <c r="G567" i="1"/>
  <c r="G566" i="1"/>
  <c r="G565" i="1"/>
  <c r="G564" i="1"/>
  <c r="G563" i="1"/>
  <c r="G562" i="1"/>
  <c r="E560" i="1"/>
  <c r="G559" i="1"/>
  <c r="G558" i="1"/>
  <c r="G557" i="1"/>
  <c r="G556" i="1"/>
  <c r="G555" i="1"/>
  <c r="G554" i="1"/>
  <c r="D579" i="1"/>
  <c r="D580" i="1"/>
  <c r="D581" i="1"/>
  <c r="D582" i="1"/>
  <c r="D583" i="1"/>
  <c r="D578" i="1"/>
  <c r="D571" i="1"/>
  <c r="D572" i="1"/>
  <c r="D573" i="1"/>
  <c r="D574" i="1"/>
  <c r="D575" i="1"/>
  <c r="D570" i="1"/>
  <c r="D563" i="1"/>
  <c r="D564" i="1"/>
  <c r="D565" i="1"/>
  <c r="D566" i="1"/>
  <c r="D567" i="1"/>
  <c r="D562" i="1"/>
  <c r="C584" i="1"/>
  <c r="C576" i="1"/>
  <c r="C568" i="1"/>
  <c r="C560" i="1"/>
  <c r="D559" i="1"/>
  <c r="D558" i="1"/>
  <c r="D557" i="1"/>
  <c r="D556" i="1"/>
  <c r="D555" i="1"/>
  <c r="D554" i="1"/>
  <c r="E547" i="1"/>
  <c r="E546" i="1"/>
  <c r="E545" i="1"/>
  <c r="E544" i="1"/>
  <c r="E543" i="1"/>
  <c r="C540" i="1"/>
  <c r="D536" i="1" s="1"/>
  <c r="E280" i="1"/>
  <c r="I278" i="1" s="1"/>
  <c r="D280" i="1"/>
  <c r="H278" i="1" s="1"/>
  <c r="F390" i="1" l="1"/>
  <c r="F393" i="1"/>
  <c r="F379" i="1"/>
  <c r="F376" i="1"/>
  <c r="F386" i="1"/>
  <c r="F394" i="1"/>
  <c r="F396" i="1"/>
  <c r="F389" i="1"/>
  <c r="F371" i="1"/>
  <c r="F392" i="1"/>
  <c r="F375" i="1"/>
  <c r="F380" i="1"/>
  <c r="F372" i="1"/>
  <c r="F377" i="1"/>
  <c r="F374" i="1"/>
  <c r="F388" i="1"/>
  <c r="F397" i="1" s="1"/>
  <c r="F352" i="1"/>
  <c r="F373" i="1"/>
  <c r="F378" i="1"/>
  <c r="F370" i="1"/>
  <c r="F391" i="1"/>
  <c r="I406" i="1"/>
  <c r="F406" i="1" s="1"/>
  <c r="I422" i="1"/>
  <c r="F422" i="1" s="1"/>
  <c r="I425" i="1"/>
  <c r="F425" i="1" s="1"/>
  <c r="I421" i="1"/>
  <c r="F421" i="1" s="1"/>
  <c r="I424" i="1"/>
  <c r="F424" i="1" s="1"/>
  <c r="I420" i="1"/>
  <c r="F420" i="1" s="1"/>
  <c r="I423" i="1"/>
  <c r="F423" i="1" s="1"/>
  <c r="I419" i="1"/>
  <c r="F419" i="1" s="1"/>
  <c r="I353" i="1"/>
  <c r="I351" i="1"/>
  <c r="I350" i="1"/>
  <c r="H353" i="1"/>
  <c r="F353" i="1" s="1"/>
  <c r="H351" i="1"/>
  <c r="H350" i="1"/>
  <c r="D521" i="1"/>
  <c r="D513" i="1"/>
  <c r="D505" i="1"/>
  <c r="D497" i="1"/>
  <c r="D529" i="1"/>
  <c r="D489" i="1"/>
  <c r="G426" i="1"/>
  <c r="F426" i="1" s="1"/>
  <c r="I415" i="1"/>
  <c r="F415" i="1" s="1"/>
  <c r="I411" i="1"/>
  <c r="F411" i="1" s="1"/>
  <c r="G430" i="1"/>
  <c r="F430" i="1" s="1"/>
  <c r="H408" i="1"/>
  <c r="F408" i="1" s="1"/>
  <c r="G405" i="1"/>
  <c r="G429" i="1"/>
  <c r="F429" i="1" s="1"/>
  <c r="I418" i="1"/>
  <c r="F418" i="1" s="1"/>
  <c r="I414" i="1"/>
  <c r="F414" i="1" s="1"/>
  <c r="H410" i="1"/>
  <c r="F410" i="1" s="1"/>
  <c r="I407" i="1"/>
  <c r="I405" i="1"/>
  <c r="G428" i="1"/>
  <c r="F428" i="1" s="1"/>
  <c r="I417" i="1"/>
  <c r="F417" i="1" s="1"/>
  <c r="I413" i="1"/>
  <c r="F413" i="1" s="1"/>
  <c r="I409" i="1"/>
  <c r="H407" i="1"/>
  <c r="H405" i="1"/>
  <c r="I416" i="1"/>
  <c r="F416" i="1" s="1"/>
  <c r="H409" i="1"/>
  <c r="I381" i="1"/>
  <c r="H397" i="1"/>
  <c r="D576" i="1"/>
  <c r="I397" i="1"/>
  <c r="G397" i="1"/>
  <c r="H381" i="1"/>
  <c r="G381" i="1"/>
  <c r="D539" i="1"/>
  <c r="D584" i="1"/>
  <c r="G576" i="1"/>
  <c r="D538" i="1"/>
  <c r="G568" i="1"/>
  <c r="D537" i="1"/>
  <c r="G560" i="1"/>
  <c r="D568" i="1"/>
  <c r="D560" i="1"/>
  <c r="D535" i="1"/>
  <c r="G584" i="1"/>
  <c r="I277" i="1"/>
  <c r="H276" i="1"/>
  <c r="H277" i="1"/>
  <c r="I276" i="1"/>
  <c r="H279" i="1"/>
  <c r="I279" i="1"/>
  <c r="E28" i="1"/>
  <c r="I25" i="1" s="1"/>
  <c r="D28" i="1"/>
  <c r="H24" i="1" s="1"/>
  <c r="G360" i="1"/>
  <c r="G361" i="1"/>
  <c r="G362" i="1"/>
  <c r="G363" i="1"/>
  <c r="G364" i="1"/>
  <c r="G359" i="1"/>
  <c r="E365" i="1"/>
  <c r="I360" i="1" s="1"/>
  <c r="D365" i="1"/>
  <c r="H362" i="1" s="1"/>
  <c r="G469" i="1"/>
  <c r="G470" i="1"/>
  <c r="G471" i="1"/>
  <c r="G472" i="1"/>
  <c r="G473" i="1"/>
  <c r="G474" i="1"/>
  <c r="G468" i="1"/>
  <c r="E475" i="1"/>
  <c r="I472" i="1" s="1"/>
  <c r="D475" i="1"/>
  <c r="H471" i="1" s="1"/>
  <c r="G462" i="1"/>
  <c r="G461" i="1"/>
  <c r="E463" i="1"/>
  <c r="I461" i="1" s="1"/>
  <c r="D463" i="1"/>
  <c r="H461" i="1" s="1"/>
  <c r="C456" i="1"/>
  <c r="G450" i="1" s="1"/>
  <c r="E456" i="1"/>
  <c r="I448" i="1" s="1"/>
  <c r="D456" i="1"/>
  <c r="H449" i="1" s="1"/>
  <c r="E442" i="1"/>
  <c r="D442" i="1"/>
  <c r="G341" i="1"/>
  <c r="G342" i="1"/>
  <c r="G343" i="1"/>
  <c r="G344" i="1"/>
  <c r="G340" i="1"/>
  <c r="D334" i="1"/>
  <c r="H321" i="1" s="1"/>
  <c r="E334" i="1"/>
  <c r="I322" i="1" s="1"/>
  <c r="D315" i="1"/>
  <c r="H311" i="1" s="1"/>
  <c r="E315" i="1"/>
  <c r="I312" i="1" s="1"/>
  <c r="C315" i="1"/>
  <c r="G310" i="1" s="1"/>
  <c r="E301" i="1"/>
  <c r="I300" i="1" s="1"/>
  <c r="D301" i="1"/>
  <c r="H299" i="1" s="1"/>
  <c r="C301" i="1"/>
  <c r="G298" i="1" s="1"/>
  <c r="E291" i="1"/>
  <c r="I286" i="1" s="1"/>
  <c r="D291" i="1"/>
  <c r="H286" i="1" s="1"/>
  <c r="D271" i="1"/>
  <c r="H259" i="1" s="1"/>
  <c r="E271" i="1"/>
  <c r="I260" i="1" s="1"/>
  <c r="C271" i="1"/>
  <c r="G262" i="1" s="1"/>
  <c r="E253" i="1"/>
  <c r="D253" i="1"/>
  <c r="E245" i="1"/>
  <c r="D245" i="1"/>
  <c r="C245" i="1"/>
  <c r="E236" i="1"/>
  <c r="D236" i="1"/>
  <c r="C236" i="1"/>
  <c r="E227" i="1"/>
  <c r="D227" i="1"/>
  <c r="C227" i="1"/>
  <c r="E218" i="1"/>
  <c r="D218" i="1"/>
  <c r="C218" i="1"/>
  <c r="E209" i="1"/>
  <c r="I250" i="1" s="1"/>
  <c r="D209" i="1"/>
  <c r="H252" i="1" s="1"/>
  <c r="C209" i="1"/>
  <c r="G215" i="1" s="1"/>
  <c r="D200" i="1"/>
  <c r="H197" i="1" s="1"/>
  <c r="E200" i="1"/>
  <c r="I198" i="1" s="1"/>
  <c r="C200" i="1"/>
  <c r="G196" i="1" s="1"/>
  <c r="E189" i="1"/>
  <c r="D189" i="1"/>
  <c r="C189" i="1"/>
  <c r="E177" i="1"/>
  <c r="D177" i="1"/>
  <c r="C177" i="1"/>
  <c r="E171" i="1"/>
  <c r="D171" i="1"/>
  <c r="C171" i="1"/>
  <c r="D165" i="1"/>
  <c r="H182" i="1" s="1"/>
  <c r="E165" i="1"/>
  <c r="C165" i="1"/>
  <c r="E183" i="1"/>
  <c r="D183" i="1"/>
  <c r="C183" i="1"/>
  <c r="D157" i="1"/>
  <c r="H154" i="1" s="1"/>
  <c r="E157" i="1"/>
  <c r="D146" i="1"/>
  <c r="E146" i="1"/>
  <c r="D135" i="1"/>
  <c r="H131" i="1" s="1"/>
  <c r="E135" i="1"/>
  <c r="C135" i="1"/>
  <c r="D124" i="1"/>
  <c r="E124" i="1"/>
  <c r="I122" i="1" s="1"/>
  <c r="C124" i="1"/>
  <c r="E113" i="1"/>
  <c r="I104" i="1" s="1"/>
  <c r="D113" i="1"/>
  <c r="H103" i="1" s="1"/>
  <c r="D97" i="1"/>
  <c r="H93" i="1" s="1"/>
  <c r="E97" i="1"/>
  <c r="D86" i="1"/>
  <c r="E86" i="1"/>
  <c r="D75" i="1"/>
  <c r="H83" i="1" s="1"/>
  <c r="E75" i="1"/>
  <c r="I68" i="1" s="1"/>
  <c r="D63" i="1"/>
  <c r="E63" i="1"/>
  <c r="I61" i="1" s="1"/>
  <c r="D51" i="1"/>
  <c r="H46" i="1" s="1"/>
  <c r="E51" i="1"/>
  <c r="I49" i="1" s="1"/>
  <c r="D39" i="1"/>
  <c r="E39" i="1"/>
  <c r="I34" i="1" s="1"/>
  <c r="E345" i="1"/>
  <c r="I341" i="1" s="1"/>
  <c r="D345" i="1"/>
  <c r="H344" i="1" s="1"/>
  <c r="F405" i="1" l="1"/>
  <c r="F461" i="1"/>
  <c r="F407" i="1"/>
  <c r="F351" i="1"/>
  <c r="F409" i="1"/>
  <c r="F431" i="1" s="1"/>
  <c r="F381" i="1"/>
  <c r="F350" i="1"/>
  <c r="F354" i="1" s="1"/>
  <c r="I354" i="1"/>
  <c r="H354" i="1"/>
  <c r="H431" i="1"/>
  <c r="I431" i="1"/>
  <c r="G431" i="1"/>
  <c r="D540" i="1"/>
  <c r="H439" i="1"/>
  <c r="H437" i="1"/>
  <c r="H441" i="1"/>
  <c r="H438" i="1"/>
  <c r="H436" i="1"/>
  <c r="H440" i="1"/>
  <c r="F440" i="1" s="1"/>
  <c r="I436" i="1"/>
  <c r="I440" i="1"/>
  <c r="I438" i="1"/>
  <c r="I437" i="1"/>
  <c r="I441" i="1"/>
  <c r="I439" i="1"/>
  <c r="H280" i="1"/>
  <c r="I280" i="1"/>
  <c r="H26" i="1"/>
  <c r="H25" i="1"/>
  <c r="H27" i="1"/>
  <c r="H360" i="1"/>
  <c r="F360" i="1" s="1"/>
  <c r="I26" i="1"/>
  <c r="H285" i="1"/>
  <c r="H296" i="1"/>
  <c r="I331" i="1"/>
  <c r="I27" i="1"/>
  <c r="I23" i="1"/>
  <c r="I24" i="1"/>
  <c r="H23" i="1"/>
  <c r="G442" i="1"/>
  <c r="H359" i="1"/>
  <c r="H364" i="1"/>
  <c r="H361" i="1"/>
  <c r="G365" i="1"/>
  <c r="H363" i="1"/>
  <c r="I364" i="1"/>
  <c r="I361" i="1"/>
  <c r="I362" i="1"/>
  <c r="F362" i="1" s="1"/>
  <c r="I359" i="1"/>
  <c r="I363" i="1"/>
  <c r="I473" i="1"/>
  <c r="G475" i="1"/>
  <c r="I469" i="1"/>
  <c r="I468" i="1"/>
  <c r="H472" i="1"/>
  <c r="F472" i="1" s="1"/>
  <c r="I474" i="1"/>
  <c r="H473" i="1"/>
  <c r="F473" i="1" s="1"/>
  <c r="I470" i="1"/>
  <c r="H469" i="1"/>
  <c r="F469" i="1" s="1"/>
  <c r="H474" i="1"/>
  <c r="F474" i="1" s="1"/>
  <c r="I471" i="1"/>
  <c r="F471" i="1" s="1"/>
  <c r="H470" i="1"/>
  <c r="H468" i="1"/>
  <c r="F468" i="1" s="1"/>
  <c r="H258" i="1"/>
  <c r="H260" i="1"/>
  <c r="H287" i="1"/>
  <c r="G311" i="1"/>
  <c r="H326" i="1"/>
  <c r="H187" i="1"/>
  <c r="I199" i="1"/>
  <c r="G231" i="1"/>
  <c r="H268" i="1"/>
  <c r="I298" i="1"/>
  <c r="G345" i="1"/>
  <c r="G463" i="1"/>
  <c r="G224" i="1"/>
  <c r="H267" i="1"/>
  <c r="I297" i="1"/>
  <c r="H462" i="1"/>
  <c r="H463" i="1" s="1"/>
  <c r="H264" i="1"/>
  <c r="G314" i="1"/>
  <c r="I462" i="1"/>
  <c r="I463" i="1" s="1"/>
  <c r="H454" i="1"/>
  <c r="H450" i="1"/>
  <c r="I453" i="1"/>
  <c r="I449" i="1"/>
  <c r="G453" i="1"/>
  <c r="I447" i="1"/>
  <c r="H452" i="1"/>
  <c r="H448" i="1"/>
  <c r="G449" i="1"/>
  <c r="I455" i="1"/>
  <c r="I451" i="1"/>
  <c r="H447" i="1"/>
  <c r="G452" i="1"/>
  <c r="G448" i="1"/>
  <c r="F448" i="1" s="1"/>
  <c r="H455" i="1"/>
  <c r="H453" i="1"/>
  <c r="H451" i="1"/>
  <c r="G455" i="1"/>
  <c r="F455" i="1" s="1"/>
  <c r="G451" i="1"/>
  <c r="I454" i="1"/>
  <c r="I452" i="1"/>
  <c r="I450" i="1"/>
  <c r="G447" i="1"/>
  <c r="G454" i="1"/>
  <c r="H340" i="1"/>
  <c r="F340" i="1" s="1"/>
  <c r="I342" i="1"/>
  <c r="H341" i="1"/>
  <c r="F341" i="1" s="1"/>
  <c r="I340" i="1"/>
  <c r="I343" i="1"/>
  <c r="H342" i="1"/>
  <c r="I344" i="1"/>
  <c r="F344" i="1" s="1"/>
  <c r="H343" i="1"/>
  <c r="H330" i="1"/>
  <c r="H322" i="1"/>
  <c r="H320" i="1"/>
  <c r="I327" i="1"/>
  <c r="H331" i="1"/>
  <c r="I323" i="1"/>
  <c r="I320" i="1"/>
  <c r="I332" i="1"/>
  <c r="I328" i="1"/>
  <c r="H327" i="1"/>
  <c r="I324" i="1"/>
  <c r="H323" i="1"/>
  <c r="I333" i="1"/>
  <c r="H332" i="1"/>
  <c r="I329" i="1"/>
  <c r="H328" i="1"/>
  <c r="I325" i="1"/>
  <c r="H324" i="1"/>
  <c r="I321" i="1"/>
  <c r="H333" i="1"/>
  <c r="I330" i="1"/>
  <c r="H329" i="1"/>
  <c r="I326" i="1"/>
  <c r="H325" i="1"/>
  <c r="I308" i="1"/>
  <c r="I314" i="1"/>
  <c r="H313" i="1"/>
  <c r="G312" i="1"/>
  <c r="I310" i="1"/>
  <c r="H309" i="1"/>
  <c r="I313" i="1"/>
  <c r="H312" i="1"/>
  <c r="I309" i="1"/>
  <c r="G308" i="1"/>
  <c r="H314" i="1"/>
  <c r="G313" i="1"/>
  <c r="I311" i="1"/>
  <c r="H310" i="1"/>
  <c r="G309" i="1"/>
  <c r="H308" i="1"/>
  <c r="H300" i="1"/>
  <c r="I299" i="1"/>
  <c r="H297" i="1"/>
  <c r="I296" i="1"/>
  <c r="G299" i="1"/>
  <c r="F299" i="1" s="1"/>
  <c r="G300" i="1"/>
  <c r="G296" i="1"/>
  <c r="F296" i="1" s="1"/>
  <c r="H298" i="1"/>
  <c r="F298" i="1" s="1"/>
  <c r="G297" i="1"/>
  <c r="I212" i="1"/>
  <c r="H163" i="1"/>
  <c r="I195" i="1"/>
  <c r="G203" i="1"/>
  <c r="G239" i="1"/>
  <c r="I243" i="1"/>
  <c r="I222" i="1"/>
  <c r="G267" i="1"/>
  <c r="G259" i="1"/>
  <c r="H290" i="1"/>
  <c r="H176" i="1"/>
  <c r="G207" i="1"/>
  <c r="G235" i="1"/>
  <c r="G241" i="1"/>
  <c r="G216" i="1"/>
  <c r="I251" i="1"/>
  <c r="I288" i="1"/>
  <c r="I205" i="1"/>
  <c r="I233" i="1"/>
  <c r="I226" i="1"/>
  <c r="I214" i="1"/>
  <c r="G263" i="1"/>
  <c r="I287" i="1"/>
  <c r="G197" i="1"/>
  <c r="H74" i="1"/>
  <c r="H81" i="1"/>
  <c r="H132" i="1"/>
  <c r="H230" i="1"/>
  <c r="H232" i="1"/>
  <c r="H242" i="1"/>
  <c r="H213" i="1"/>
  <c r="I269" i="1"/>
  <c r="I265" i="1"/>
  <c r="I261" i="1"/>
  <c r="H49" i="1"/>
  <c r="I57" i="1"/>
  <c r="H72" i="1"/>
  <c r="H85" i="1"/>
  <c r="H96" i="1"/>
  <c r="I118" i="1"/>
  <c r="H130" i="1"/>
  <c r="I119" i="1"/>
  <c r="H153" i="1"/>
  <c r="H168" i="1"/>
  <c r="H180" i="1"/>
  <c r="H188" i="1"/>
  <c r="G194" i="1"/>
  <c r="H199" i="1"/>
  <c r="G198" i="1"/>
  <c r="I196" i="1"/>
  <c r="H195" i="1"/>
  <c r="H203" i="1"/>
  <c r="G208" i="1"/>
  <c r="I206" i="1"/>
  <c r="H205" i="1"/>
  <c r="G204" i="1"/>
  <c r="G221" i="1"/>
  <c r="H239" i="1"/>
  <c r="I230" i="1"/>
  <c r="I234" i="1"/>
  <c r="H233" i="1"/>
  <c r="G232" i="1"/>
  <c r="I244" i="1"/>
  <c r="H243" i="1"/>
  <c r="G242" i="1"/>
  <c r="I240" i="1"/>
  <c r="H226" i="1"/>
  <c r="G225" i="1"/>
  <c r="I223" i="1"/>
  <c r="H222" i="1"/>
  <c r="G217" i="1"/>
  <c r="I215" i="1"/>
  <c r="H214" i="1"/>
  <c r="G213" i="1"/>
  <c r="H251" i="1"/>
  <c r="I270" i="1"/>
  <c r="H269" i="1"/>
  <c r="G268" i="1"/>
  <c r="I266" i="1"/>
  <c r="H265" i="1"/>
  <c r="G264" i="1"/>
  <c r="I262" i="1"/>
  <c r="H261" i="1"/>
  <c r="G260" i="1"/>
  <c r="I285" i="1"/>
  <c r="I289" i="1"/>
  <c r="H288" i="1"/>
  <c r="H45" i="1"/>
  <c r="H92" i="1"/>
  <c r="H155" i="1"/>
  <c r="H217" i="1"/>
  <c r="I258" i="1"/>
  <c r="H48" i="1"/>
  <c r="H71" i="1"/>
  <c r="H84" i="1"/>
  <c r="H95" i="1"/>
  <c r="H134" i="1"/>
  <c r="I123" i="1"/>
  <c r="H151" i="1"/>
  <c r="H152" i="1"/>
  <c r="H169" i="1"/>
  <c r="H181" i="1"/>
  <c r="H194" i="1"/>
  <c r="G199" i="1"/>
  <c r="F199" i="1" s="1"/>
  <c r="I197" i="1"/>
  <c r="H196" i="1"/>
  <c r="F196" i="1" s="1"/>
  <c r="G195" i="1"/>
  <c r="F195" i="1" s="1"/>
  <c r="I203" i="1"/>
  <c r="I207" i="1"/>
  <c r="H206" i="1"/>
  <c r="G205" i="1"/>
  <c r="G212" i="1"/>
  <c r="H221" i="1"/>
  <c r="I239" i="1"/>
  <c r="I235" i="1"/>
  <c r="H234" i="1"/>
  <c r="G233" i="1"/>
  <c r="I231" i="1"/>
  <c r="H244" i="1"/>
  <c r="G243" i="1"/>
  <c r="I241" i="1"/>
  <c r="H240" i="1"/>
  <c r="G226" i="1"/>
  <c r="I224" i="1"/>
  <c r="H223" i="1"/>
  <c r="G222" i="1"/>
  <c r="F222" i="1" s="1"/>
  <c r="I216" i="1"/>
  <c r="H215" i="1"/>
  <c r="F215" i="1" s="1"/>
  <c r="G214" i="1"/>
  <c r="H250" i="1"/>
  <c r="I252" i="1"/>
  <c r="G258" i="1"/>
  <c r="F258" i="1" s="1"/>
  <c r="H270" i="1"/>
  <c r="G269" i="1"/>
  <c r="I267" i="1"/>
  <c r="H266" i="1"/>
  <c r="G265" i="1"/>
  <c r="I263" i="1"/>
  <c r="H262" i="1"/>
  <c r="F262" i="1" s="1"/>
  <c r="G261" i="1"/>
  <c r="I259" i="1"/>
  <c r="I290" i="1"/>
  <c r="H289" i="1"/>
  <c r="H80" i="1"/>
  <c r="I120" i="1"/>
  <c r="H198" i="1"/>
  <c r="H208" i="1"/>
  <c r="H204" i="1"/>
  <c r="H225" i="1"/>
  <c r="H44" i="1"/>
  <c r="H47" i="1"/>
  <c r="H68" i="1"/>
  <c r="H70" i="1"/>
  <c r="H82" i="1"/>
  <c r="H94" i="1"/>
  <c r="H133" i="1"/>
  <c r="I121" i="1"/>
  <c r="H156" i="1"/>
  <c r="H162" i="1"/>
  <c r="H175" i="1"/>
  <c r="H186" i="1"/>
  <c r="I194" i="1"/>
  <c r="I208" i="1"/>
  <c r="H207" i="1"/>
  <c r="G206" i="1"/>
  <c r="I204" i="1"/>
  <c r="H212" i="1"/>
  <c r="I221" i="1"/>
  <c r="G230" i="1"/>
  <c r="H235" i="1"/>
  <c r="G234" i="1"/>
  <c r="I232" i="1"/>
  <c r="H231" i="1"/>
  <c r="G244" i="1"/>
  <c r="F244" i="1" s="1"/>
  <c r="I242" i="1"/>
  <c r="H241" i="1"/>
  <c r="G240" i="1"/>
  <c r="I225" i="1"/>
  <c r="H224" i="1"/>
  <c r="G223" i="1"/>
  <c r="I217" i="1"/>
  <c r="H216" i="1"/>
  <c r="I213" i="1"/>
  <c r="G270" i="1"/>
  <c r="F270" i="1" s="1"/>
  <c r="I268" i="1"/>
  <c r="G266" i="1"/>
  <c r="I264" i="1"/>
  <c r="H263" i="1"/>
  <c r="H61" i="1"/>
  <c r="H58" i="1"/>
  <c r="H62" i="1"/>
  <c r="H57" i="1"/>
  <c r="G133" i="1"/>
  <c r="G132" i="1"/>
  <c r="G131" i="1"/>
  <c r="G130" i="1"/>
  <c r="G134" i="1"/>
  <c r="G129" i="1"/>
  <c r="I187" i="1"/>
  <c r="I180" i="1"/>
  <c r="I176" i="1"/>
  <c r="I168" i="1"/>
  <c r="I164" i="1"/>
  <c r="I188" i="1"/>
  <c r="I181" i="1"/>
  <c r="I169" i="1"/>
  <c r="I163" i="1"/>
  <c r="I162" i="1"/>
  <c r="I182" i="1"/>
  <c r="I174" i="1"/>
  <c r="I170" i="1"/>
  <c r="I186" i="1"/>
  <c r="I175" i="1"/>
  <c r="H60" i="1"/>
  <c r="I50" i="1"/>
  <c r="I47" i="1"/>
  <c r="I46" i="1"/>
  <c r="I82" i="1"/>
  <c r="I81" i="1"/>
  <c r="I85" i="1"/>
  <c r="I84" i="1"/>
  <c r="I70" i="1"/>
  <c r="I74" i="1"/>
  <c r="I83" i="1"/>
  <c r="I69" i="1"/>
  <c r="I73" i="1"/>
  <c r="G123" i="1"/>
  <c r="G122" i="1"/>
  <c r="G121" i="1"/>
  <c r="G120" i="1"/>
  <c r="G118" i="1"/>
  <c r="G119" i="1"/>
  <c r="I154" i="1"/>
  <c r="I153" i="1"/>
  <c r="I152" i="1"/>
  <c r="I156" i="1"/>
  <c r="I155" i="1"/>
  <c r="I151" i="1"/>
  <c r="H59" i="1"/>
  <c r="I72" i="1"/>
  <c r="I44" i="1"/>
  <c r="I48" i="1"/>
  <c r="H37" i="1"/>
  <c r="H34" i="1"/>
  <c r="H141" i="1"/>
  <c r="H144" i="1"/>
  <c r="H143" i="1"/>
  <c r="H142" i="1"/>
  <c r="H140" i="1"/>
  <c r="H145" i="1"/>
  <c r="H38" i="1"/>
  <c r="H56" i="1"/>
  <c r="I92" i="1"/>
  <c r="I96" i="1"/>
  <c r="I95" i="1"/>
  <c r="I91" i="1"/>
  <c r="I94" i="1"/>
  <c r="I93" i="1"/>
  <c r="I130" i="1"/>
  <c r="I134" i="1"/>
  <c r="I133" i="1"/>
  <c r="I129" i="1"/>
  <c r="I132" i="1"/>
  <c r="I131" i="1"/>
  <c r="I59" i="1"/>
  <c r="I58" i="1"/>
  <c r="I62" i="1"/>
  <c r="H119" i="1"/>
  <c r="H123" i="1"/>
  <c r="H122" i="1"/>
  <c r="H118" i="1"/>
  <c r="H121" i="1"/>
  <c r="H120" i="1"/>
  <c r="I141" i="1"/>
  <c r="I145" i="1"/>
  <c r="I144" i="1"/>
  <c r="I140" i="1"/>
  <c r="I143" i="1"/>
  <c r="I142" i="1"/>
  <c r="G182" i="1"/>
  <c r="F182" i="1" s="1"/>
  <c r="G174" i="1"/>
  <c r="G170" i="1"/>
  <c r="G186" i="1"/>
  <c r="G175" i="1"/>
  <c r="G187" i="1"/>
  <c r="F187" i="1" s="1"/>
  <c r="G180" i="1"/>
  <c r="G176" i="1"/>
  <c r="G168" i="1"/>
  <c r="F168" i="1" s="1"/>
  <c r="G164" i="1"/>
  <c r="G188" i="1"/>
  <c r="G181" i="1"/>
  <c r="G169" i="1"/>
  <c r="G163" i="1"/>
  <c r="F163" i="1" s="1"/>
  <c r="G162" i="1"/>
  <c r="I45" i="1"/>
  <c r="I56" i="1"/>
  <c r="I60" i="1"/>
  <c r="I71" i="1"/>
  <c r="I80" i="1"/>
  <c r="H50" i="1"/>
  <c r="H73" i="1"/>
  <c r="H69" i="1"/>
  <c r="H91" i="1"/>
  <c r="H129" i="1"/>
  <c r="H164" i="1"/>
  <c r="H170" i="1"/>
  <c r="H174" i="1"/>
  <c r="H112" i="1"/>
  <c r="I109" i="1"/>
  <c r="H108" i="1"/>
  <c r="I105" i="1"/>
  <c r="H104" i="1"/>
  <c r="H102" i="1"/>
  <c r="I110" i="1"/>
  <c r="H109" i="1"/>
  <c r="I106" i="1"/>
  <c r="H105" i="1"/>
  <c r="I102" i="1"/>
  <c r="I111" i="1"/>
  <c r="H110" i="1"/>
  <c r="I107" i="1"/>
  <c r="H106" i="1"/>
  <c r="I103" i="1"/>
  <c r="I112" i="1"/>
  <c r="H111" i="1"/>
  <c r="I108" i="1"/>
  <c r="H107" i="1"/>
  <c r="I35" i="1"/>
  <c r="H33" i="1"/>
  <c r="I36" i="1"/>
  <c r="H35" i="1"/>
  <c r="I33" i="1"/>
  <c r="I37" i="1"/>
  <c r="H36" i="1"/>
  <c r="I38" i="1"/>
  <c r="I22" i="1"/>
  <c r="H22" i="1"/>
  <c r="C291" i="1"/>
  <c r="F186" i="1" l="1"/>
  <c r="F234" i="1"/>
  <c r="F226" i="1"/>
  <c r="F343" i="1"/>
  <c r="F364" i="1"/>
  <c r="F120" i="1"/>
  <c r="F268" i="1"/>
  <c r="F232" i="1"/>
  <c r="F263" i="1"/>
  <c r="F363" i="1"/>
  <c r="F310" i="1"/>
  <c r="F308" i="1"/>
  <c r="F450" i="1"/>
  <c r="F134" i="1"/>
  <c r="F233" i="1"/>
  <c r="F470" i="1"/>
  <c r="F475" i="1" s="1"/>
  <c r="F188" i="1"/>
  <c r="F342" i="1"/>
  <c r="F311" i="1"/>
  <c r="F361" i="1"/>
  <c r="F230" i="1"/>
  <c r="F181" i="1"/>
  <c r="F119" i="1"/>
  <c r="F243" i="1"/>
  <c r="F212" i="1"/>
  <c r="F204" i="1"/>
  <c r="F197" i="1"/>
  <c r="F267" i="1"/>
  <c r="F297" i="1"/>
  <c r="F313" i="1"/>
  <c r="F312" i="1"/>
  <c r="F359" i="1"/>
  <c r="F365" i="1" s="1"/>
  <c r="F438" i="1"/>
  <c r="F176" i="1"/>
  <c r="F205" i="1"/>
  <c r="F451" i="1"/>
  <c r="F118" i="1"/>
  <c r="F217" i="1"/>
  <c r="F194" i="1"/>
  <c r="F216" i="1"/>
  <c r="F441" i="1"/>
  <c r="F129" i="1"/>
  <c r="F269" i="1"/>
  <c r="F241" i="1"/>
  <c r="F231" i="1"/>
  <c r="F437" i="1"/>
  <c r="F206" i="1"/>
  <c r="F208" i="1"/>
  <c r="F235" i="1"/>
  <c r="F239" i="1"/>
  <c r="F300" i="1"/>
  <c r="F301" i="1" s="1"/>
  <c r="F449" i="1"/>
  <c r="F439" i="1"/>
  <c r="F162" i="1"/>
  <c r="F121" i="1"/>
  <c r="F169" i="1"/>
  <c r="F175" i="1"/>
  <c r="F122" i="1"/>
  <c r="F130" i="1"/>
  <c r="F223" i="1"/>
  <c r="F261" i="1"/>
  <c r="F260" i="1"/>
  <c r="F225" i="1"/>
  <c r="F207" i="1"/>
  <c r="F203" i="1"/>
  <c r="F454" i="1"/>
  <c r="F224" i="1"/>
  <c r="F180" i="1"/>
  <c r="F189" i="1"/>
  <c r="F123" i="1"/>
  <c r="F131" i="1"/>
  <c r="F309" i="1"/>
  <c r="F447" i="1"/>
  <c r="F314" i="1"/>
  <c r="F462" i="1"/>
  <c r="F463" i="1" s="1"/>
  <c r="F132" i="1"/>
  <c r="F266" i="1"/>
  <c r="F213" i="1"/>
  <c r="F170" i="1"/>
  <c r="F164" i="1"/>
  <c r="F174" i="1"/>
  <c r="F133" i="1"/>
  <c r="F240" i="1"/>
  <c r="F265" i="1"/>
  <c r="F214" i="1"/>
  <c r="F264" i="1"/>
  <c r="F242" i="1"/>
  <c r="F221" i="1"/>
  <c r="F198" i="1"/>
  <c r="F259" i="1"/>
  <c r="F452" i="1"/>
  <c r="F453" i="1"/>
  <c r="F436" i="1"/>
  <c r="G236" i="1"/>
  <c r="H28" i="1"/>
  <c r="H165" i="1"/>
  <c r="H271" i="1"/>
  <c r="H315" i="1"/>
  <c r="H365" i="1"/>
  <c r="I28" i="1"/>
  <c r="I442" i="1"/>
  <c r="I75" i="1"/>
  <c r="I301" i="1"/>
  <c r="I365" i="1"/>
  <c r="I475" i="1"/>
  <c r="H475" i="1"/>
  <c r="H171" i="1"/>
  <c r="I177" i="1"/>
  <c r="I253" i="1"/>
  <c r="H157" i="1"/>
  <c r="H245" i="1"/>
  <c r="H442" i="1"/>
  <c r="I456" i="1"/>
  <c r="H456" i="1"/>
  <c r="G456" i="1"/>
  <c r="H345" i="1"/>
  <c r="I345" i="1"/>
  <c r="H334" i="1"/>
  <c r="I334" i="1"/>
  <c r="G315" i="1"/>
  <c r="I315" i="1"/>
  <c r="G301" i="1"/>
  <c r="H301" i="1"/>
  <c r="G177" i="1"/>
  <c r="I227" i="1"/>
  <c r="G271" i="1"/>
  <c r="G218" i="1"/>
  <c r="H209" i="1"/>
  <c r="I218" i="1"/>
  <c r="H218" i="1"/>
  <c r="H291" i="1"/>
  <c r="I291" i="1"/>
  <c r="G245" i="1"/>
  <c r="G209" i="1"/>
  <c r="H183" i="1"/>
  <c r="H75" i="1"/>
  <c r="G165" i="1"/>
  <c r="H146" i="1"/>
  <c r="G135" i="1"/>
  <c r="H135" i="1"/>
  <c r="H51" i="1"/>
  <c r="G171" i="1"/>
  <c r="I124" i="1"/>
  <c r="H177" i="1"/>
  <c r="H97" i="1"/>
  <c r="I189" i="1"/>
  <c r="H189" i="1"/>
  <c r="G227" i="1"/>
  <c r="I236" i="1"/>
  <c r="I245" i="1"/>
  <c r="H253" i="1"/>
  <c r="H200" i="1"/>
  <c r="G200" i="1"/>
  <c r="I209" i="1"/>
  <c r="H227" i="1"/>
  <c r="I200" i="1"/>
  <c r="G289" i="1"/>
  <c r="F289" i="1" s="1"/>
  <c r="G285" i="1"/>
  <c r="F285" i="1" s="1"/>
  <c r="G288" i="1"/>
  <c r="F288" i="1" s="1"/>
  <c r="G287" i="1"/>
  <c r="F287" i="1" s="1"/>
  <c r="G286" i="1"/>
  <c r="F286" i="1" s="1"/>
  <c r="G290" i="1"/>
  <c r="F290" i="1" s="1"/>
  <c r="I146" i="1"/>
  <c r="I157" i="1"/>
  <c r="I171" i="1"/>
  <c r="H236" i="1"/>
  <c r="I271" i="1"/>
  <c r="H86" i="1"/>
  <c r="I63" i="1"/>
  <c r="I97" i="1"/>
  <c r="I51" i="1"/>
  <c r="G183" i="1"/>
  <c r="I135" i="1"/>
  <c r="G124" i="1"/>
  <c r="H63" i="1"/>
  <c r="I86" i="1"/>
  <c r="G189" i="1"/>
  <c r="H124" i="1"/>
  <c r="I165" i="1"/>
  <c r="I183" i="1"/>
  <c r="H113" i="1"/>
  <c r="I113" i="1"/>
  <c r="H39" i="1"/>
  <c r="I39" i="1"/>
  <c r="F236" i="1" l="1"/>
  <c r="F345" i="1"/>
  <c r="F171" i="1"/>
  <c r="F218" i="1"/>
  <c r="F271" i="1"/>
  <c r="F124" i="1"/>
  <c r="F315" i="1"/>
  <c r="F177" i="1"/>
  <c r="F165" i="1"/>
  <c r="F200" i="1"/>
  <c r="F291" i="1"/>
  <c r="F456" i="1"/>
  <c r="F209" i="1"/>
  <c r="F245" i="1"/>
  <c r="F227" i="1"/>
  <c r="F442" i="1"/>
  <c r="F135" i="1"/>
  <c r="G291" i="1"/>
  <c r="E17" i="1"/>
  <c r="D17" i="1"/>
  <c r="H13" i="1" l="1"/>
  <c r="H12" i="1"/>
  <c r="H14" i="1"/>
  <c r="H15" i="1"/>
  <c r="H16" i="1"/>
  <c r="I13" i="1"/>
  <c r="I14" i="1"/>
  <c r="I15" i="1"/>
  <c r="I12" i="1"/>
  <c r="I16" i="1"/>
  <c r="H17" i="1" l="1"/>
  <c r="I17" i="1"/>
  <c r="C334" i="1"/>
  <c r="C280" i="1"/>
  <c r="C253" i="1"/>
  <c r="W189" i="1"/>
  <c r="W188" i="1"/>
  <c r="W187" i="1"/>
  <c r="C157" i="1"/>
  <c r="C146" i="1"/>
  <c r="C113" i="1"/>
  <c r="C97" i="1"/>
  <c r="C86" i="1"/>
  <c r="C75" i="1"/>
  <c r="C63" i="1"/>
  <c r="C51" i="1"/>
  <c r="C39" i="1"/>
  <c r="C28" i="1"/>
  <c r="C17" i="1"/>
  <c r="G277" i="1" l="1"/>
  <c r="F277" i="1" s="1"/>
  <c r="G279" i="1"/>
  <c r="F279" i="1" s="1"/>
  <c r="G276" i="1"/>
  <c r="F276" i="1" s="1"/>
  <c r="G278" i="1"/>
  <c r="F278" i="1" s="1"/>
  <c r="G23" i="1"/>
  <c r="F23" i="1" s="1"/>
  <c r="G27" i="1"/>
  <c r="F27" i="1" s="1"/>
  <c r="G26" i="1"/>
  <c r="F26" i="1" s="1"/>
  <c r="G25" i="1"/>
  <c r="F25" i="1" s="1"/>
  <c r="G24" i="1"/>
  <c r="F24" i="1" s="1"/>
  <c r="G324" i="1"/>
  <c r="F324" i="1" s="1"/>
  <c r="G328" i="1"/>
  <c r="F328" i="1" s="1"/>
  <c r="G332" i="1"/>
  <c r="F332" i="1" s="1"/>
  <c r="G320" i="1"/>
  <c r="F320" i="1" s="1"/>
  <c r="G323" i="1"/>
  <c r="F323" i="1" s="1"/>
  <c r="G327" i="1"/>
  <c r="F327" i="1" s="1"/>
  <c r="G331" i="1"/>
  <c r="F331" i="1" s="1"/>
  <c r="G329" i="1"/>
  <c r="F329" i="1" s="1"/>
  <c r="G333" i="1"/>
  <c r="F333" i="1" s="1"/>
  <c r="G322" i="1"/>
  <c r="F322" i="1" s="1"/>
  <c r="G326" i="1"/>
  <c r="F326" i="1" s="1"/>
  <c r="G330" i="1"/>
  <c r="F330" i="1" s="1"/>
  <c r="G321" i="1"/>
  <c r="F321" i="1" s="1"/>
  <c r="G325" i="1"/>
  <c r="F325" i="1" s="1"/>
  <c r="G252" i="1"/>
  <c r="F252" i="1" s="1"/>
  <c r="G251" i="1"/>
  <c r="F251" i="1" s="1"/>
  <c r="G250" i="1"/>
  <c r="F250" i="1" s="1"/>
  <c r="G13" i="1"/>
  <c r="F13" i="1" s="1"/>
  <c r="G15" i="1"/>
  <c r="F15" i="1" s="1"/>
  <c r="G14" i="1"/>
  <c r="F14" i="1" s="1"/>
  <c r="G16" i="1"/>
  <c r="F16" i="1" s="1"/>
  <c r="G12" i="1"/>
  <c r="F12" i="1" s="1"/>
  <c r="G57" i="1"/>
  <c r="F57" i="1" s="1"/>
  <c r="G61" i="1"/>
  <c r="F61" i="1" s="1"/>
  <c r="G56" i="1"/>
  <c r="F56" i="1" s="1"/>
  <c r="G60" i="1"/>
  <c r="F60" i="1" s="1"/>
  <c r="G58" i="1"/>
  <c r="F58" i="1" s="1"/>
  <c r="G59" i="1"/>
  <c r="F59" i="1" s="1"/>
  <c r="G62" i="1"/>
  <c r="F62" i="1" s="1"/>
  <c r="G81" i="1"/>
  <c r="F81" i="1" s="1"/>
  <c r="G84" i="1"/>
  <c r="F84" i="1" s="1"/>
  <c r="G83" i="1"/>
  <c r="F83" i="1" s="1"/>
  <c r="G69" i="1"/>
  <c r="F69" i="1" s="1"/>
  <c r="G82" i="1"/>
  <c r="F82" i="1" s="1"/>
  <c r="G80" i="1"/>
  <c r="F80" i="1" s="1"/>
  <c r="F86" i="1" s="1"/>
  <c r="G72" i="1"/>
  <c r="F72" i="1" s="1"/>
  <c r="G85" i="1"/>
  <c r="F85" i="1" s="1"/>
  <c r="G71" i="1"/>
  <c r="F71" i="1" s="1"/>
  <c r="G74" i="1"/>
  <c r="F74" i="1" s="1"/>
  <c r="G68" i="1"/>
  <c r="F68" i="1" s="1"/>
  <c r="G70" i="1"/>
  <c r="F70" i="1" s="1"/>
  <c r="G73" i="1"/>
  <c r="F73" i="1" s="1"/>
  <c r="G144" i="1"/>
  <c r="F144" i="1" s="1"/>
  <c r="G143" i="1"/>
  <c r="F143" i="1" s="1"/>
  <c r="G142" i="1"/>
  <c r="F142" i="1" s="1"/>
  <c r="G141" i="1"/>
  <c r="F141" i="1" s="1"/>
  <c r="G145" i="1"/>
  <c r="F145" i="1" s="1"/>
  <c r="G140" i="1"/>
  <c r="F140" i="1" s="1"/>
  <c r="G48" i="1"/>
  <c r="F48" i="1" s="1"/>
  <c r="G45" i="1"/>
  <c r="F45" i="1" s="1"/>
  <c r="G49" i="1"/>
  <c r="F49" i="1" s="1"/>
  <c r="G44" i="1"/>
  <c r="F44" i="1" s="1"/>
  <c r="G50" i="1"/>
  <c r="F50" i="1" s="1"/>
  <c r="G46" i="1"/>
  <c r="F46" i="1" s="1"/>
  <c r="G47" i="1"/>
  <c r="F47" i="1" s="1"/>
  <c r="G95" i="1"/>
  <c r="F95" i="1" s="1"/>
  <c r="G94" i="1"/>
  <c r="F94" i="1" s="1"/>
  <c r="G93" i="1"/>
  <c r="F93" i="1" s="1"/>
  <c r="G92" i="1"/>
  <c r="F92" i="1" s="1"/>
  <c r="G96" i="1"/>
  <c r="F96" i="1" s="1"/>
  <c r="G91" i="1"/>
  <c r="F91" i="1" s="1"/>
  <c r="G152" i="1"/>
  <c r="F152" i="1" s="1"/>
  <c r="G156" i="1"/>
  <c r="F156" i="1" s="1"/>
  <c r="G155" i="1"/>
  <c r="F155" i="1" s="1"/>
  <c r="G151" i="1"/>
  <c r="F151" i="1" s="1"/>
  <c r="G154" i="1"/>
  <c r="F154" i="1" s="1"/>
  <c r="G153" i="1"/>
  <c r="F153" i="1" s="1"/>
  <c r="G106" i="1"/>
  <c r="F106" i="1" s="1"/>
  <c r="G110" i="1"/>
  <c r="F110" i="1" s="1"/>
  <c r="G105" i="1"/>
  <c r="F105" i="1" s="1"/>
  <c r="G109" i="1"/>
  <c r="F109" i="1" s="1"/>
  <c r="G104" i="1"/>
  <c r="F104" i="1" s="1"/>
  <c r="G108" i="1"/>
  <c r="F108" i="1" s="1"/>
  <c r="G112" i="1"/>
  <c r="F112" i="1" s="1"/>
  <c r="G103" i="1"/>
  <c r="F103" i="1" s="1"/>
  <c r="G107" i="1"/>
  <c r="F107" i="1" s="1"/>
  <c r="G111" i="1"/>
  <c r="F111" i="1" s="1"/>
  <c r="G102" i="1"/>
  <c r="F102" i="1" s="1"/>
  <c r="G36" i="1"/>
  <c r="F36" i="1" s="1"/>
  <c r="G35" i="1"/>
  <c r="F35" i="1" s="1"/>
  <c r="G34" i="1"/>
  <c r="F34" i="1" s="1"/>
  <c r="G38" i="1"/>
  <c r="F38" i="1" s="1"/>
  <c r="G37" i="1"/>
  <c r="F37" i="1" s="1"/>
  <c r="G33" i="1"/>
  <c r="F33" i="1" s="1"/>
  <c r="G22" i="1"/>
  <c r="F22" i="1" s="1"/>
  <c r="F75" i="1" l="1"/>
  <c r="F157" i="1"/>
  <c r="F63" i="1"/>
  <c r="F253" i="1"/>
  <c r="F146" i="1"/>
  <c r="F113" i="1"/>
  <c r="F17" i="1"/>
  <c r="F280" i="1"/>
  <c r="F334" i="1"/>
  <c r="F28" i="1"/>
  <c r="F97" i="1"/>
  <c r="F39" i="1"/>
  <c r="F51" i="1"/>
  <c r="G280" i="1"/>
  <c r="G334" i="1"/>
  <c r="G253" i="1"/>
  <c r="G51" i="1"/>
  <c r="G75" i="1"/>
  <c r="G86" i="1"/>
  <c r="G146" i="1"/>
  <c r="G17" i="1"/>
  <c r="G157" i="1"/>
  <c r="G97" i="1"/>
  <c r="G63" i="1"/>
  <c r="G113" i="1"/>
  <c r="G39" i="1"/>
  <c r="G28" i="1"/>
</calcChain>
</file>

<file path=xl/sharedStrings.xml><?xml version="1.0" encoding="utf-8"?>
<sst xmlns="http://schemas.openxmlformats.org/spreadsheetml/2006/main" count="732" uniqueCount="262">
  <si>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</si>
  <si>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</si>
  <si>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</si>
  <si>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</si>
  <si>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</si>
  <si>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</si>
  <si>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</si>
  <si>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</si>
  <si>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</si>
  <si>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</si>
  <si>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q12</t>
  </si>
  <si>
    <t>q13</t>
  </si>
  <si>
    <t>5 الافضل</t>
  </si>
  <si>
    <t xml:space="preserve">غير ذي صلة / لا أعرف </t>
  </si>
  <si>
    <t>q11</t>
  </si>
  <si>
    <t>מאוד מרוצה</t>
  </si>
  <si>
    <t>די מרוצה</t>
  </si>
  <si>
    <t>ככה ככה</t>
  </si>
  <si>
    <t>לא כל כך מרוצה</t>
  </si>
  <si>
    <t>בכלל לא מרוצה</t>
  </si>
  <si>
    <t>לא יודע/לא רלוונטי</t>
  </si>
  <si>
    <t>הרבה יותר טובה מהרגיל</t>
  </si>
  <si>
    <t>קצת יותר טובה מהרגיל</t>
  </si>
  <si>
    <t>אותו הדבר מהרגיל</t>
  </si>
  <si>
    <t>קצת פחות טובה מהרגיל</t>
  </si>
  <si>
    <t>הרבה פחות טובה מהרגיל</t>
  </si>
  <si>
    <t>מספר פעמים ביום</t>
  </si>
  <si>
    <t>פעם ביום</t>
  </si>
  <si>
    <t>מספר פעמים בשבוע</t>
  </si>
  <si>
    <t>פעם בשבוע</t>
  </si>
  <si>
    <t>פחות מפעם בשבוע</t>
  </si>
  <si>
    <t>לא משתמש כלל</t>
  </si>
  <si>
    <t>לא יודע/מסרב</t>
  </si>
  <si>
    <t>מאוד התרחב</t>
  </si>
  <si>
    <t>התרחב מעט</t>
  </si>
  <si>
    <t>נשאר אותו הדבר</t>
  </si>
  <si>
    <t>הצטמצם מעט</t>
  </si>
  <si>
    <t>מאוד הצטמצם</t>
  </si>
  <si>
    <t>כן, כל יום</t>
  </si>
  <si>
    <t>כן, ברוב ימי השבוע</t>
  </si>
  <si>
    <t>כן, יום או יומיים בשבוע</t>
  </si>
  <si>
    <t>לעיתים רחוקות</t>
  </si>
  <si>
    <t>בכלל לא</t>
  </si>
  <si>
    <t>חוויה מאוד חיובית</t>
  </si>
  <si>
    <t>חוויה חיובית</t>
  </si>
  <si>
    <t>חוויה שלילית</t>
  </si>
  <si>
    <t>חוויה מאוד שלילית</t>
  </si>
  <si>
    <t>כן</t>
  </si>
  <si>
    <t>באופן חלקי</t>
  </si>
  <si>
    <t>לא</t>
  </si>
  <si>
    <t>לא חוויתי בעצמי אבל קרובים אלי חוו</t>
  </si>
  <si>
    <t>לא חוויתי כלל ולא ידוע לי על קרובים אלי שחוו פגיעת סייבר</t>
  </si>
  <si>
    <t>לא. וזה לא מעניין אותי.</t>
  </si>
  <si>
    <t>לא. והייתי רוצה לקבל יותר מידע כזה</t>
  </si>
  <si>
    <t>כן. נחשפתי למידע באתר Block</t>
  </si>
  <si>
    <t>כן. אני עוקב אחרי הפרסומים והעדכונים באתר מערך הסייבר</t>
  </si>
  <si>
    <t>כן. אני מקבל את המידע ממקור אחר</t>
  </si>
  <si>
    <t>N(חרדים)</t>
  </si>
  <si>
    <t>N(שאר כלל האוכלוסיה)</t>
  </si>
  <si>
    <t>5+</t>
  </si>
  <si>
    <t>10+</t>
  </si>
  <si>
    <t>כן, השתמשתי עוד לפני תקופת הקורונה</t>
  </si>
  <si>
    <t>כן. התחלתי להשתמש בתקופת הקורונה (חודשים מרץ-מאי)</t>
  </si>
  <si>
    <t>לא השתמשתי כלל</t>
  </si>
  <si>
    <t>לא רלוונטי/לא יודע</t>
  </si>
  <si>
    <t>מצוין</t>
  </si>
  <si>
    <t>גרוע</t>
  </si>
  <si>
    <t>שאר האוכלוסיה</t>
  </si>
  <si>
    <t xml:space="preserve">האם בשנה האחרונה השתמשת בכל אחד מהשירותים הבאים באמצעות האינטרנט? </t>
  </si>
  <si>
    <t>מילוי טפסים באתרי ממשלה  (כגון: ביטוח לאומי, רשות המיסים, מס הכנסה, לשכת התעסוקה)</t>
  </si>
  <si>
    <t>שירותי בנק בדיגיטל (ביצוע פעולות, הפקדת צ'קים, בירור יתרות וצפיה בחשבון וכד')</t>
  </si>
  <si>
    <t>ביצוע תשלומים באינטרנט (קופ"ח, חשמל, מים, חניה, בזק)</t>
  </si>
  <si>
    <t>קביעת תורים באמצעות האינטרנט (קופת חולים למשל)</t>
  </si>
  <si>
    <r>
      <t>א.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David"/>
        <family val="2"/>
      </rPr>
      <t>ניסיון הונאה לרכישת מוצרי היגיינה מזוייפים</t>
    </r>
  </si>
  <si>
    <r>
      <t>ב.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David"/>
        <family val="2"/>
      </rPr>
      <t>ניסיון הונאה לגניבת פרטים פיננסיים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</si>
  <si>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David"/>
        <family val="2"/>
      </rPr>
      <t>התפרצות בלתי לגיטימית לשיחת זום</t>
    </r>
  </si>
  <si>
    <r>
      <t>ד.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David"/>
        <family val="2"/>
      </rPr>
      <t>חשיפת ילדים למידע לא הולם לגילם</t>
    </r>
  </si>
  <si>
    <r>
      <t>ה.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David"/>
        <family val="2"/>
      </rPr>
      <t xml:space="preserve">כופרה </t>
    </r>
  </si>
  <si>
    <r>
      <t>ו.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David"/>
        <family val="2"/>
      </rPr>
      <t>פגיעת סייבר אחרת</t>
    </r>
  </si>
  <si>
    <t>ADSL של בזק</t>
  </si>
  <si>
    <t>כבלים של הוט</t>
  </si>
  <si>
    <t>סיב אופטי של פרטנר</t>
  </si>
  <si>
    <t>סיב אופטי של סלקום</t>
  </si>
  <si>
    <t>חיבור סלולרי</t>
  </si>
  <si>
    <t>סיב אופטי של Unlimited</t>
  </si>
  <si>
    <t>בזק בינלאומי 014</t>
  </si>
  <si>
    <t>פרטנר תקשורת (Partner)</t>
  </si>
  <si>
    <t>הוט נט (Hot Net)</t>
  </si>
  <si>
    <t>סלקום (Cellcom)</t>
  </si>
  <si>
    <t>נטוויזן 013</t>
  </si>
  <si>
    <t>הוט מובייל</t>
  </si>
  <si>
    <t>סמייל 012</t>
  </si>
  <si>
    <t>אקספון 018</t>
  </si>
  <si>
    <t>אינטרנט רימון/אתרוג</t>
  </si>
  <si>
    <t>אחר</t>
  </si>
  <si>
    <t>פלאפון (Pelephone)</t>
  </si>
  <si>
    <t>טריפל סי (ccc)</t>
  </si>
  <si>
    <t>גולן טלקום</t>
  </si>
  <si>
    <t>לא סומך כלל</t>
  </si>
  <si>
    <t>סומך מאוד</t>
  </si>
  <si>
    <t>לא רלוונטי</t>
  </si>
  <si>
    <r>
      <t>45.</t>
    </r>
    <r>
      <rPr>
        <b/>
        <sz val="7"/>
        <color rgb="FF000000"/>
        <rFont val="Times New Roman"/>
        <family val="1"/>
      </rPr>
      <t xml:space="preserve">        </t>
    </r>
    <r>
      <rPr>
        <sz val="14"/>
        <color theme="1"/>
        <rFont val="David"/>
        <family val="2"/>
      </rPr>
      <t xml:space="preserve">אתרים של ממשלת ישראל </t>
    </r>
    <r>
      <rPr>
        <u/>
        <sz val="14"/>
        <color theme="1"/>
        <rFont val="David"/>
        <family val="2"/>
      </rPr>
      <t>בערבית</t>
    </r>
    <r>
      <rPr>
        <sz val="14"/>
        <color theme="1"/>
        <rFont val="David"/>
        <family val="2"/>
      </rPr>
      <t xml:space="preserve"> (למשל אתרי משרד האוצר, הבריאות או הפנים)</t>
    </r>
  </si>
  <si>
    <r>
      <t>46.</t>
    </r>
    <r>
      <rPr>
        <b/>
        <sz val="7"/>
        <color rgb="FF000000"/>
        <rFont val="Times New Roman"/>
        <family val="1"/>
      </rPr>
      <t xml:space="preserve">        </t>
    </r>
    <r>
      <rPr>
        <sz val="14"/>
        <color theme="1"/>
        <rFont val="David"/>
        <family val="2"/>
      </rPr>
      <t xml:space="preserve">אתר הרשות המקומית שבה אני גר </t>
    </r>
    <r>
      <rPr>
        <u/>
        <sz val="14"/>
        <color theme="1"/>
        <rFont val="David"/>
        <family val="2"/>
      </rPr>
      <t>בעברית</t>
    </r>
  </si>
  <si>
    <r>
      <t>47.</t>
    </r>
    <r>
      <rPr>
        <b/>
        <sz val="7"/>
        <color rgb="FF000000"/>
        <rFont val="Times New Roman"/>
        <family val="1"/>
      </rPr>
      <t xml:space="preserve">        </t>
    </r>
    <r>
      <rPr>
        <sz val="14"/>
        <color theme="1"/>
        <rFont val="David"/>
        <family val="2"/>
      </rPr>
      <t xml:space="preserve">אתר הרשות המקומית שבה אני גר </t>
    </r>
    <r>
      <rPr>
        <u/>
        <sz val="14"/>
        <color theme="1"/>
        <rFont val="David"/>
        <family val="2"/>
      </rPr>
      <t>בערבית</t>
    </r>
  </si>
  <si>
    <r>
      <t>48.</t>
    </r>
    <r>
      <rPr>
        <b/>
        <sz val="7"/>
        <color rgb="FF000000"/>
        <rFont val="Times New Roman"/>
        <family val="1"/>
      </rPr>
      <t xml:space="preserve">        </t>
    </r>
    <r>
      <rPr>
        <sz val="14"/>
        <color theme="1"/>
        <rFont val="David"/>
        <family val="2"/>
      </rPr>
      <t xml:space="preserve">תוצאות חיפוש (למשל גוגל) </t>
    </r>
    <r>
      <rPr>
        <u/>
        <sz val="14"/>
        <color theme="1"/>
        <rFont val="David"/>
        <family val="2"/>
      </rPr>
      <t>בעברית</t>
    </r>
  </si>
  <si>
    <r>
      <t>49.</t>
    </r>
    <r>
      <rPr>
        <b/>
        <sz val="7"/>
        <color rgb="FF000000"/>
        <rFont val="Times New Roman"/>
        <family val="1"/>
      </rPr>
      <t xml:space="preserve">        </t>
    </r>
    <r>
      <rPr>
        <sz val="14"/>
        <color theme="1"/>
        <rFont val="David"/>
        <family val="2"/>
      </rPr>
      <t xml:space="preserve">תוצאות חיפוש (למשל גוגל) </t>
    </r>
    <r>
      <rPr>
        <u/>
        <sz val="14"/>
        <color theme="1"/>
        <rFont val="David"/>
        <family val="2"/>
      </rPr>
      <t>בערבית</t>
    </r>
  </si>
  <si>
    <t>חסידי</t>
  </si>
  <si>
    <t>לא משתייך לאף זרם</t>
  </si>
  <si>
    <t>ליטאי</t>
  </si>
  <si>
    <t>ספרדי</t>
  </si>
  <si>
    <t>לא יודע</t>
  </si>
  <si>
    <t>בכלל לא מסכים</t>
  </si>
  <si>
    <t>די לא מסכים</t>
  </si>
  <si>
    <t>די מסכים</t>
  </si>
  <si>
    <t>מאוד מסכים</t>
  </si>
  <si>
    <t>שאלות דימוגרפיות</t>
  </si>
  <si>
    <t>Rel</t>
  </si>
  <si>
    <t>אתרי חדשות ישראליים גדולים (ynet, walla, mako וכד')</t>
  </si>
  <si>
    <t>אתרי חדשות בינלאומיים</t>
  </si>
  <si>
    <t xml:space="preserve">אתרי חדשות מגזריים (לחרדים: כיכר השבת, חדרי חרדים, JDN וכדו', לערבים: אל ערב, פאניט, בוקרה) </t>
  </si>
  <si>
    <t>אתרי משרדים ממשלתיים (למשל משרד הבריאות או משרד האוצר)</t>
  </si>
  <si>
    <t>אתרים של גופי בריאות ישראליים (כמו בתי חולים, קופות החולים או מגן דוד אדום)</t>
  </si>
  <si>
    <t>אתר אירגון הבריאות העולמי</t>
  </si>
  <si>
    <t>אתרים של גופים אקדמאים</t>
  </si>
  <si>
    <t>רשתות חברתיות</t>
  </si>
  <si>
    <t>קבוצות ווטסאפ</t>
  </si>
  <si>
    <t>טלוויזיה, רדיו ועיתונים מודפסים (לא באינטרנט)</t>
  </si>
  <si>
    <t>מידע שקיבלתי מהמעסיק שלי</t>
  </si>
  <si>
    <t>חברים ובני משפחה</t>
  </si>
  <si>
    <t>אחר _____________</t>
  </si>
  <si>
    <r>
      <t>26.</t>
    </r>
    <r>
      <rPr>
        <b/>
        <sz val="7"/>
        <color rgb="FF000000"/>
        <rFont val="Times New Roman"/>
        <family val="1"/>
      </rPr>
      <t xml:space="preserve">  </t>
    </r>
    <r>
      <rPr>
        <b/>
        <sz val="14"/>
        <color theme="1"/>
        <rFont val="David"/>
        <family val="2"/>
      </rPr>
      <t>בחר את שלושת מקורות המידע שהכי סמכת עליהם במהלך המשבר:</t>
    </r>
  </si>
  <si>
    <t>32. דרך איזה ספק שירות אתה מחובר לאינטרנט בבית?</t>
  </si>
  <si>
    <t>31. מהו סוג החיבור שלך לאינטרנט?</t>
  </si>
  <si>
    <t>29. האם אתה מרגיש שיש לך מספיק מידע בנושא סייבר המותאם לשפה ולרמת הידע שלך?</t>
  </si>
  <si>
    <t>28. איזו פגיעת סייבר אתה או קרוביך חוויתם? (אפשר לענות יותר מתשובה אחת):</t>
  </si>
  <si>
    <t xml:space="preserve">27. האם אתה או קרובים אליך חוויתם מה שהיית מגדיר כפגיעת סייבר? </t>
  </si>
  <si>
    <r>
      <t>איך היית מדרג את חווית השימוש שלך באינטרנט בכל אחד מהשירותים הבאים, בסולם שבין 1 (גרוע) ל-5 (מצוין)</t>
    </r>
    <r>
      <rPr>
        <sz val="14"/>
        <color theme="1"/>
        <rFont val="David"/>
        <family val="2"/>
      </rPr>
      <t xml:space="preserve"> </t>
    </r>
  </si>
  <si>
    <r>
      <t>19.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 xml:space="preserve">שירותי בנק בדיגיטל </t>
    </r>
  </si>
  <si>
    <r>
      <t>20.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 xml:space="preserve">ביטוח לאומי בדיגיטל  </t>
    </r>
  </si>
  <si>
    <r>
      <t>21.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 xml:space="preserve">רשות המיסים בדיגיטל </t>
    </r>
  </si>
  <si>
    <r>
      <t>22.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 xml:space="preserve">לשכת התעסוקה בדיגיטל </t>
    </r>
  </si>
  <si>
    <r>
      <t>23.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>ביצוע תשלומי מים או חשמל בדיגיטל</t>
    </r>
  </si>
  <si>
    <r>
      <t>24.</t>
    </r>
    <r>
      <rPr>
        <b/>
        <sz val="7"/>
        <color rgb="FF000000"/>
        <rFont val="Times New Roman"/>
        <family val="1"/>
      </rPr>
      <t xml:space="preserve">  </t>
    </r>
    <r>
      <rPr>
        <sz val="14"/>
        <color theme="1"/>
        <rFont val="David"/>
        <family val="2"/>
      </rPr>
      <t>קביעת תור לרופא בקופת החולים בדיגיטל</t>
    </r>
  </si>
  <si>
    <t>12. האם בתקופת הקורונה אתה או מישהו מבני ביתך למד מהבית באמצעות האינטרנט?</t>
  </si>
  <si>
    <t xml:space="preserve">11. האם בתקופת הקורונה עבדת מהבית באמצעות האינטרנט?  </t>
  </si>
  <si>
    <t>10. האם בתקופת סגר הקורונה (חודשים מרץ-מאי) השימוש שלך באינטרנט:</t>
  </si>
  <si>
    <t>9. וכמה טלפונים סלולריים או טאלבטים פעילים יש בבית</t>
  </si>
  <si>
    <t>8. וכמה מחשבים נייחים פעילים</t>
  </si>
  <si>
    <t>7. כמה מחשבים ניידים פעילים יש בביתך</t>
  </si>
  <si>
    <t>6. באיזו תדירות אתה מבצע קניות דרך האינטרנט</t>
  </si>
  <si>
    <t>5. באיזו תדירות אתה משתמש במנועי חיפוש</t>
  </si>
  <si>
    <t xml:space="preserve">4. באיזו תדירות אתה מבצע תשלומים או מקצר תורים באינטרנט? </t>
  </si>
  <si>
    <t xml:space="preserve">3. באיזו תדירות אתה מפרסם ומתקשר ברשתות החברתיות? </t>
  </si>
  <si>
    <t xml:space="preserve">2. האם בתקופת הקורונה איכות האינטרנט בביתך (מבחינת מהירות גלישה והעדר ניתוקים) היתה :
</t>
  </si>
  <si>
    <t>1. עד כמה אתה מרוצה מאיכות האינטרנט בביתך (מבחינת מהירות גלישה והיעדר ניתוקים)?</t>
  </si>
  <si>
    <t>אוכ' ערבית</t>
  </si>
  <si>
    <t>אוכ' חרדית</t>
  </si>
  <si>
    <t>סה"כ</t>
  </si>
  <si>
    <t>אחוזים כן</t>
  </si>
  <si>
    <t>Salary</t>
  </si>
  <si>
    <t>Education</t>
  </si>
  <si>
    <t>Gender</t>
  </si>
  <si>
    <t>Area</t>
  </si>
  <si>
    <t>Age</t>
  </si>
  <si>
    <t>18-24</t>
  </si>
  <si>
    <t>25-34</t>
  </si>
  <si>
    <t>35-44</t>
  </si>
  <si>
    <t>45-54</t>
  </si>
  <si>
    <t>55-64</t>
  </si>
  <si>
    <t>65+</t>
  </si>
  <si>
    <t>18. רכישת בגדים וציוד באתרי קניות ישראליים או בינלאומיים</t>
  </si>
  <si>
    <t xml:space="preserve">13. באופן כללי, איך היתה חוויית השימוש שלך באינטרנט בזמן העבודה או הלמידה מהבית (מבחינת איכות הקליטה, ניתוקים וכד')? </t>
  </si>
  <si>
    <t>מתחת לממוצע</t>
  </si>
  <si>
    <t>מעל הממוצע</t>
  </si>
  <si>
    <t>ממוצע</t>
  </si>
  <si>
    <t>לא מעוניין לענות</t>
  </si>
  <si>
    <t>הרבה מתחת לממוצע</t>
  </si>
  <si>
    <t>הרבה מעל הממוצע</t>
  </si>
  <si>
    <t>יהודי</t>
  </si>
  <si>
    <t>מוסלמי</t>
  </si>
  <si>
    <t>דרוזי</t>
  </si>
  <si>
    <t>נוצרי</t>
  </si>
  <si>
    <t>מסרב להשיב</t>
  </si>
  <si>
    <t>בוגר ישיבה</t>
  </si>
  <si>
    <t>יסודית או פחות</t>
  </si>
  <si>
    <t>מסרב לענות</t>
  </si>
  <si>
    <t>על תיכונית – לא אקדמית</t>
  </si>
  <si>
    <t>תואר ראשון</t>
  </si>
  <si>
    <t>תואר שלישי</t>
  </si>
  <si>
    <t>תואר שני</t>
  </si>
  <si>
    <t>תיכונית ללא תעודת בגרות</t>
  </si>
  <si>
    <t>תיכונית עם תעודת בגרות</t>
  </si>
  <si>
    <t>דרום</t>
  </si>
  <si>
    <t>חיפה</t>
  </si>
  <si>
    <t>יהודה ושומרון</t>
  </si>
  <si>
    <t>ירושלים</t>
  </si>
  <si>
    <t>מרכז</t>
  </si>
  <si>
    <t>צפון</t>
  </si>
  <si>
    <t>תל אביב</t>
  </si>
  <si>
    <t>שכיחות</t>
  </si>
  <si>
    <t>אחוזים</t>
  </si>
  <si>
    <r>
      <t>51.</t>
    </r>
    <r>
      <rPr>
        <b/>
        <sz val="7"/>
        <color rgb="FF000000"/>
        <rFont val="Times New Roman"/>
        <family val="1"/>
      </rPr>
      <t xml:space="preserve">                </t>
    </r>
    <r>
      <rPr>
        <sz val="14"/>
        <color theme="1"/>
        <rFont val="David"/>
        <family val="2"/>
      </rPr>
      <t>יש לי חיבור לאינטרנט בבית</t>
    </r>
  </si>
  <si>
    <r>
      <t>52.</t>
    </r>
    <r>
      <rPr>
        <b/>
        <sz val="7"/>
        <color rgb="FF000000"/>
        <rFont val="Times New Roman"/>
        <family val="1"/>
      </rPr>
      <t xml:space="preserve">                </t>
    </r>
    <r>
      <rPr>
        <sz val="14"/>
        <color theme="1"/>
        <rFont val="David"/>
        <family val="2"/>
      </rPr>
      <t>האם במקום העבודה יש לך גישה למחשב שמחובר לאינטרנט?</t>
    </r>
  </si>
  <si>
    <r>
      <t>53.</t>
    </r>
    <r>
      <rPr>
        <b/>
        <sz val="7"/>
        <color rgb="FF000000"/>
        <rFont val="Times New Roman"/>
        <family val="1"/>
      </rPr>
      <t xml:space="preserve">                </t>
    </r>
    <r>
      <rPr>
        <sz val="14"/>
        <color theme="1"/>
        <rFont val="David"/>
        <family val="2"/>
      </rPr>
      <t>יש לי גישה לאינטרנט מהסלולרי</t>
    </r>
  </si>
  <si>
    <r>
      <t>54.</t>
    </r>
    <r>
      <rPr>
        <b/>
        <sz val="7"/>
        <color rgb="FF000000"/>
        <rFont val="Times New Roman"/>
        <family val="1"/>
      </rPr>
      <t xml:space="preserve">                </t>
    </r>
    <r>
      <rPr>
        <sz val="14"/>
        <color theme="1"/>
        <rFont val="David"/>
        <family val="2"/>
      </rPr>
      <t>יש לי גישה באמצעות אינטרנט כשר</t>
    </r>
  </si>
  <si>
    <r>
      <t>55.</t>
    </r>
    <r>
      <rPr>
        <b/>
        <sz val="7"/>
        <color rgb="FF000000"/>
        <rFont val="Times New Roman"/>
        <family val="1"/>
      </rPr>
      <t xml:space="preserve">                </t>
    </r>
    <r>
      <rPr>
        <sz val="14"/>
        <color theme="1"/>
        <rFont val="David"/>
        <family val="2"/>
      </rPr>
      <t>יש לי גישה באמצעות אינטרנט רגיל</t>
    </r>
  </si>
  <si>
    <r>
      <t>56.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4"/>
        <color theme="1"/>
        <rFont val="David"/>
        <family val="2"/>
      </rPr>
      <t>אי אפשר להסתדר היום בחיים בלי האינטרנט</t>
    </r>
  </si>
  <si>
    <r>
      <t>57.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4"/>
        <color theme="1"/>
        <rFont val="David"/>
        <family val="2"/>
      </rPr>
      <t>צריך להפחית ככל האפשר את השימוש באינטרנט</t>
    </r>
  </si>
  <si>
    <r>
      <t>58.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4"/>
        <color theme="1"/>
        <rFont val="David"/>
        <family val="2"/>
      </rPr>
      <t>צריך להשתמש באינטרנט רק לצרכי פרנסה</t>
    </r>
  </si>
  <si>
    <r>
      <t>59.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4"/>
        <color theme="1"/>
        <rFont val="David"/>
        <family val="2"/>
      </rPr>
      <t>צריך לאפשר לילדים ונוער להשתמש באינטרנט (חייב להיות היגד אחרון)</t>
    </r>
  </si>
  <si>
    <t xml:space="preserve">50.                לאיזה זרם בחברה החרדית אתה משתייך? </t>
  </si>
  <si>
    <t>44.      אתרים של ממשלת ישראל בעברית (למשל אתרי משרד האוצר, הבריאות או הפנים)</t>
  </si>
  <si>
    <t>גברים</t>
  </si>
  <si>
    <t>נשים</t>
  </si>
  <si>
    <t>עד כמה אתה סומך על אתרי האינטרנט הבאים?</t>
  </si>
  <si>
    <t>שאלות 51-55 (כן ולא)</t>
  </si>
  <si>
    <t>סקר איגוד האינטרנט הישראלי 2020 (בקרב משתמשי אינטרנט בישראל)</t>
  </si>
  <si>
    <t>שאלות ספציפיות לאוכלוסייה חרדית (50-55)</t>
  </si>
  <si>
    <t xml:space="preserve">מספר הנפשות בבית מעל גיל </t>
  </si>
  <si>
    <t>11 ויותר</t>
  </si>
  <si>
    <t>באיזו ארץ נולדת</t>
  </si>
  <si>
    <t>אוקראינה</t>
  </si>
  <si>
    <t>אירן</t>
  </si>
  <si>
    <t>ארגנטינה</t>
  </si>
  <si>
    <t>ארצות הברית</t>
  </si>
  <si>
    <t>אתיופיה</t>
  </si>
  <si>
    <t>בלגיה</t>
  </si>
  <si>
    <t>ברית המועצות</t>
  </si>
  <si>
    <t>הודו</t>
  </si>
  <si>
    <t>טוניס</t>
  </si>
  <si>
    <t>טורקיה</t>
  </si>
  <si>
    <t>ישראל</t>
  </si>
  <si>
    <t>לטביה</t>
  </si>
  <si>
    <t>מרוקו</t>
  </si>
  <si>
    <t>פולין</t>
  </si>
  <si>
    <t>פרו</t>
  </si>
  <si>
    <t>צרפת</t>
  </si>
  <si>
    <t>קזחסטן</t>
  </si>
  <si>
    <t>קנדה</t>
  </si>
  <si>
    <t>רומניה</t>
  </si>
  <si>
    <t>אנגליה</t>
  </si>
  <si>
    <t>ונצואלה</t>
  </si>
  <si>
    <t>ירדן</t>
  </si>
  <si>
    <t>הגדה המערבית</t>
  </si>
  <si>
    <t>סוריה</t>
  </si>
  <si>
    <t>לבנון</t>
  </si>
  <si>
    <t>מצריים</t>
  </si>
  <si>
    <t>שאלות ספציפיות לאוכלוסייה הערבית והחרדית</t>
  </si>
  <si>
    <t>סוף שאלות דימוגרפיות</t>
  </si>
  <si>
    <t>אזור גיאוגרפי</t>
  </si>
  <si>
    <t>סוף השאלון</t>
  </si>
  <si>
    <t xml:space="preserve">  שאלות ספצפיות לאוכ' הערבית בלבד (ש44-49)</t>
  </si>
  <si>
    <t>25. האם המידע הממשלתי לציבור בתקופת הקורונה היה נגיש לך?</t>
  </si>
  <si>
    <t>מה מספר הנפשות בבית (כולל אותך)</t>
  </si>
  <si>
    <t>דתי</t>
  </si>
  <si>
    <t>חילוני</t>
  </si>
  <si>
    <t>חרדי</t>
  </si>
  <si>
    <t>מסורתי</t>
  </si>
  <si>
    <t>-</t>
  </si>
  <si>
    <t>ישובים (151 ישובים שונים)</t>
  </si>
  <si>
    <t>כלל האוכלוסיה</t>
  </si>
  <si>
    <t>אוכ' יהודית בלבד (בוגרים 18+)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</si>
</sst>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b/>
      <sz val="14"/>
      <color rgb="FF000000"/>
      <name val="Calibri"/>
      <family val="2"/>
    </font>
    <font>
      <u/>
      <sz val="14"/>
      <color theme="1"/>
      <name val="David"/>
      <family val="2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rgb="FFFF0000"/>
      <name val="David"/>
      <family val="2"/>
    </font>
    <font>
      <b/>
      <sz val="14"/>
      <color theme="0"/>
      <name val="David"/>
      <family val="2"/>
    </font>
    <font>
      <b/>
      <sz val="12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wrapText="1"/>
    </xf>
    <xf numFmtId="0" fontId="3" fillId="0" borderId="0" xfId="0" applyFont="1" applyAlignment="1">
      <alignment horizontal="right" readingOrder="2"/>
    </xf>
    <xf numFmtId="1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3" fillId="3" borderId="8" xfId="0" applyFont="1" applyFill="1" applyBorder="1" applyAlignment="1">
      <alignment horizontal="right" wrapText="1"/>
    </xf>
    <xf numFmtId="9" fontId="0" fillId="0" borderId="9" xfId="1" applyFont="1" applyBorder="1" applyAlignment="1">
      <alignment horizontal="center"/>
    </xf>
    <xf numFmtId="0" fontId="3" fillId="3" borderId="10" xfId="0" applyFont="1" applyFill="1" applyBorder="1" applyAlignment="1">
      <alignment horizontal="right" wrapText="1"/>
    </xf>
    <xf numFmtId="9" fontId="0" fillId="0" borderId="11" xfId="1" applyFont="1" applyBorder="1" applyAlignment="1">
      <alignment horizontal="center"/>
    </xf>
    <xf numFmtId="0" fontId="3" fillId="3" borderId="12" xfId="0" applyFont="1" applyFill="1" applyBorder="1" applyAlignment="1">
      <alignment horizontal="right" wrapText="1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center" readingOrder="2"/>
    </xf>
    <xf numFmtId="0" fontId="3" fillId="3" borderId="10" xfId="0" applyFont="1" applyFill="1" applyBorder="1" applyAlignment="1">
      <alignment horizontal="right" wrapText="1" readingOrder="2"/>
    </xf>
    <xf numFmtId="0" fontId="3" fillId="3" borderId="8" xfId="0" applyFont="1" applyFill="1" applyBorder="1" applyAlignment="1">
      <alignment wrapText="1" readingOrder="2"/>
    </xf>
    <xf numFmtId="0" fontId="3" fillId="3" borderId="10" xfId="0" applyFont="1" applyFill="1" applyBorder="1" applyAlignment="1">
      <alignment wrapText="1" readingOrder="2"/>
    </xf>
    <xf numFmtId="0" fontId="3" fillId="3" borderId="12" xfId="0" applyFont="1" applyFill="1" applyBorder="1" applyAlignment="1">
      <alignment wrapText="1" readingOrder="2"/>
    </xf>
    <xf numFmtId="9" fontId="2" fillId="0" borderId="6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9" fontId="3" fillId="2" borderId="1" xfId="1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9" fontId="0" fillId="0" borderId="14" xfId="1" applyFont="1" applyBorder="1" applyAlignment="1">
      <alignment horizontal="center"/>
    </xf>
    <xf numFmtId="0" fontId="0" fillId="0" borderId="12" xfId="0" applyBorder="1"/>
    <xf numFmtId="0" fontId="10" fillId="0" borderId="8" xfId="0" applyFont="1" applyBorder="1" applyAlignment="1">
      <alignment horizontal="right" vertical="center" readingOrder="2"/>
    </xf>
    <xf numFmtId="0" fontId="10" fillId="0" borderId="10" xfId="0" applyFont="1" applyBorder="1" applyAlignment="1">
      <alignment horizontal="right" vertical="center" readingOrder="2"/>
    </xf>
    <xf numFmtId="0" fontId="10" fillId="0" borderId="12" xfId="0" applyFont="1" applyBorder="1" applyAlignment="1">
      <alignment horizontal="right" vertical="center" readingOrder="2"/>
    </xf>
    <xf numFmtId="0" fontId="0" fillId="0" borderId="8" xfId="0" applyBorder="1"/>
    <xf numFmtId="0" fontId="0" fillId="0" borderId="10" xfId="0" applyBorder="1"/>
    <xf numFmtId="0" fontId="7" fillId="0" borderId="15" xfId="0" applyFont="1" applyBorder="1"/>
    <xf numFmtId="1" fontId="0" fillId="0" borderId="16" xfId="0" applyNumberForma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1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/>
    <xf numFmtId="1" fontId="12" fillId="0" borderId="4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9" fontId="0" fillId="0" borderId="6" xfId="1" applyNumberFormat="1" applyFont="1" applyBorder="1" applyAlignment="1">
      <alignment horizontal="center"/>
    </xf>
    <xf numFmtId="9" fontId="0" fillId="0" borderId="9" xfId="1" applyNumberFormat="1" applyFon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12" fillId="4" borderId="0" xfId="0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right" readingOrder="2"/>
    </xf>
    <xf numFmtId="0" fontId="5" fillId="4" borderId="0" xfId="2" applyFont="1" applyFill="1"/>
    <xf numFmtId="0" fontId="16" fillId="4" borderId="0" xfId="0" applyFont="1" applyFill="1"/>
    <xf numFmtId="0" fontId="16" fillId="5" borderId="0" xfId="0" applyFont="1" applyFill="1" applyAlignment="1">
      <alignment horizontal="center"/>
    </xf>
    <xf numFmtId="0" fontId="4" fillId="4" borderId="0" xfId="2" applyFill="1"/>
    <xf numFmtId="0" fontId="5" fillId="4" borderId="0" xfId="3" applyFill="1"/>
    <xf numFmtId="1" fontId="0" fillId="4" borderId="0" xfId="0" applyNumberFormat="1" applyFill="1"/>
    <xf numFmtId="2" fontId="0" fillId="4" borderId="0" xfId="0" applyNumberFormat="1" applyFill="1"/>
    <xf numFmtId="9" fontId="2" fillId="0" borderId="17" xfId="1" applyFont="1" applyBorder="1" applyAlignment="1">
      <alignment horizontal="center"/>
    </xf>
    <xf numFmtId="9" fontId="2" fillId="0" borderId="11" xfId="1" applyFont="1" applyBorder="1" applyAlignment="1">
      <alignment horizontal="center"/>
    </xf>
    <xf numFmtId="0" fontId="3" fillId="4" borderId="0" xfId="0" applyFont="1" applyFill="1" applyAlignment="1">
      <alignment horizontal="right"/>
    </xf>
    <xf numFmtId="0" fontId="3" fillId="3" borderId="2" xfId="0" applyFont="1" applyFill="1" applyBorder="1" applyAlignment="1">
      <alignment wrapText="1" readingOrder="2"/>
    </xf>
    <xf numFmtId="0" fontId="0" fillId="4" borderId="0" xfId="0" applyFont="1" applyFill="1"/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 vertical="center" wrapText="1" readingOrder="2"/>
    </xf>
    <xf numFmtId="0" fontId="6" fillId="0" borderId="12" xfId="0" applyFont="1" applyBorder="1"/>
    <xf numFmtId="0" fontId="3" fillId="4" borderId="0" xfId="0" applyFont="1" applyFill="1" applyBorder="1" applyAlignment="1">
      <alignment horizontal="right" wrapText="1"/>
    </xf>
    <xf numFmtId="1" fontId="12" fillId="4" borderId="0" xfId="0" applyNumberFormat="1" applyFon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9" fontId="2" fillId="0" borderId="7" xfId="1" applyFont="1" applyBorder="1" applyAlignment="1">
      <alignment horizontal="center"/>
    </xf>
    <xf numFmtId="9" fontId="1" fillId="0" borderId="6" xfId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9" fontId="1" fillId="0" borderId="9" xfId="1" applyFont="1" applyBorder="1" applyAlignment="1">
      <alignment horizontal="center"/>
    </xf>
    <xf numFmtId="0" fontId="17" fillId="4" borderId="0" xfId="0" applyFont="1" applyFill="1"/>
    <xf numFmtId="0" fontId="17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9" fontId="17" fillId="0" borderId="6" xfId="1" applyFont="1" applyBorder="1" applyAlignment="1">
      <alignment horizontal="center"/>
    </xf>
    <xf numFmtId="9" fontId="17" fillId="0" borderId="13" xfId="0" applyNumberFormat="1" applyFont="1" applyBorder="1" applyAlignment="1">
      <alignment horizontal="center"/>
    </xf>
    <xf numFmtId="0" fontId="17" fillId="0" borderId="0" xfId="0" applyFont="1"/>
    <xf numFmtId="0" fontId="17" fillId="0" borderId="13" xfId="0" applyFont="1" applyBorder="1" applyAlignment="1">
      <alignment horizontal="center"/>
    </xf>
    <xf numFmtId="0" fontId="18" fillId="4" borderId="0" xfId="0" applyFont="1" applyFill="1" applyAlignment="1">
      <alignment horizontal="center"/>
    </xf>
    <xf numFmtId="164" fontId="17" fillId="0" borderId="6" xfId="1" applyNumberFormat="1" applyFont="1" applyBorder="1" applyAlignment="1">
      <alignment horizontal="center"/>
    </xf>
    <xf numFmtId="9" fontId="17" fillId="0" borderId="13" xfId="1" applyFont="1" applyBorder="1" applyAlignment="1">
      <alignment horizontal="center"/>
    </xf>
    <xf numFmtId="1" fontId="17" fillId="4" borderId="0" xfId="0" applyNumberFormat="1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9" fontId="17" fillId="0" borderId="0" xfId="1" applyFont="1" applyBorder="1" applyAlignment="1">
      <alignment horizontal="center"/>
    </xf>
    <xf numFmtId="0" fontId="17" fillId="0" borderId="0" xfId="0" applyFont="1" applyAlignment="1">
      <alignment horizontal="center"/>
    </xf>
    <xf numFmtId="1" fontId="17" fillId="0" borderId="18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0" fontId="14" fillId="5" borderId="0" xfId="0" applyFont="1" applyFill="1" applyAlignment="1">
      <alignment horizontal="center" vertical="center" readingOrder="2"/>
    </xf>
    <xf numFmtId="0" fontId="15" fillId="5" borderId="0" xfId="0" applyFont="1" applyFill="1" applyAlignment="1">
      <alignment horizontal="center" vertical="center" readingOrder="2"/>
    </xf>
    <xf numFmtId="0" fontId="2" fillId="0" borderId="5" xfId="0" applyFont="1" applyBorder="1" applyAlignment="1">
      <alignment horizontal="center"/>
    </xf>
    <xf numFmtId="0" fontId="16" fillId="5" borderId="0" xfId="0" applyFont="1" applyFill="1" applyAlignment="1">
      <alignment horizontal="center"/>
    </xf>
  </cellXfs>
  <cellStyles count="4">
    <cellStyle name="Normal" xfId="0" builtinId="0"/>
    <cellStyle name="Normal_Sheet1" xfId="2"/>
    <cellStyle name="Normal_Sheet1_1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4468368</xdr:colOff>
      <xdr:row>0</xdr:row>
      <xdr:rowOff>0</xdr:rowOff>
    </xdr:from>
    <xdr:to>
      <xdr:col>4</xdr:col>
      <xdr:colOff>66675</xdr:colOff>
      <xdr:row>5</xdr:row>
      <xdr:rowOff>81915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785875" y="0"/>
          <a:ext cx="2161032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630"/>
  <sheetViews>
    <sheetView rightToLeft="1" tabSelected="1" topLeftCell="A379" zoomScaleNormal="100" workbookViewId="0">
      <selection activeCell="K437" sqref="K437"/>
    </sheetView>
  </sheetViews>
  <sheetFormatPr defaultRowHeight="15"/>
  <cols>
    <col min="1" max="1" width="4.42578125" style="4" customWidth="1"/>
    <col min="2" max="2" width="61" style="7" customWidth="1"/>
    <col min="3" max="3" width="12.42578125" style="58" customWidth="1"/>
    <col min="4" max="4" width="12.5703125" style="58" customWidth="1"/>
    <col min="5" max="5" width="16.42578125" style="58" customWidth="1"/>
    <col min="6" max="6" width="16.42578125" style="99" customWidth="1"/>
    <col min="7" max="8" width="12.5703125" customWidth="1"/>
    <col min="9" max="9" width="16.42578125" customWidth="1"/>
    <col min="10" max="10" width="9" customWidth="1"/>
    <col min="11" max="11" width="29.42578125" bestFit="1" customWidth="1"/>
    <col min="12" max="12" width="9" customWidth="1"/>
    <col min="14" max="14" width="13.7109375" bestFit="1" customWidth="1"/>
    <col min="15" max="15" width="9" customWidth="1"/>
    <col min="16" max="16" width="26.42578125" customWidth="1"/>
    <col min="17" max="21" width="15.5703125" customWidth="1"/>
    <col min="22" max="27" width="9" customWidth="1"/>
  </cols>
  <sheetData>
    <row r="1" spans="1:16" s="8" customFormat="1" ht="15.75">
      <c r="A1" s="72"/>
      <c r="B1" s="67"/>
      <c r="C1" s="68"/>
      <c r="D1" s="68"/>
      <c r="E1" s="68"/>
      <c r="F1" s="94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8" customFormat="1" ht="15.75">
      <c r="A2" s="72"/>
      <c r="B2" s="67"/>
      <c r="C2" s="68"/>
      <c r="D2" s="68"/>
      <c r="E2" s="68"/>
      <c r="F2" s="94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8" customFormat="1" ht="15.75">
      <c r="A3" s="72"/>
      <c r="B3" s="67"/>
      <c r="C3" s="68"/>
      <c r="D3" s="68"/>
      <c r="E3" s="68"/>
      <c r="F3" s="94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8" customFormat="1" ht="15.75">
      <c r="A4" s="72"/>
      <c r="B4" s="67"/>
      <c r="C4" s="68"/>
      <c r="D4" s="68"/>
      <c r="E4" s="68"/>
      <c r="F4" s="94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8" customFormat="1" ht="15.75">
      <c r="A5" s="72"/>
      <c r="B5" s="67"/>
      <c r="C5" s="68"/>
      <c r="D5" s="68"/>
      <c r="E5" s="68"/>
      <c r="F5" s="94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8" customFormat="1" ht="15.75">
      <c r="A6" s="72"/>
      <c r="B6" s="67"/>
      <c r="C6" s="68"/>
      <c r="D6" s="68"/>
      <c r="E6" s="68"/>
      <c r="F6" s="94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s="8" customFormat="1" ht="15.75">
      <c r="A7" s="72"/>
      <c r="B7" s="67"/>
      <c r="C7" s="68"/>
      <c r="D7" s="68"/>
      <c r="E7" s="68"/>
      <c r="F7" s="94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8" customFormat="1" ht="18">
      <c r="A8" s="72"/>
      <c r="B8" s="113" t="s">
        <v>216</v>
      </c>
      <c r="C8" s="113"/>
      <c r="D8" s="113"/>
      <c r="E8" s="113"/>
      <c r="F8" s="113"/>
      <c r="G8" s="113"/>
      <c r="H8" s="113"/>
      <c r="I8" s="113"/>
      <c r="J8" s="66"/>
      <c r="K8" s="66"/>
      <c r="L8" s="66"/>
      <c r="M8" s="66"/>
      <c r="N8" s="66"/>
      <c r="O8" s="66"/>
      <c r="P8" s="66"/>
    </row>
    <row r="9" spans="1:16" s="8" customFormat="1" ht="15.75">
      <c r="A9" s="72"/>
      <c r="B9" s="67"/>
      <c r="C9" s="68"/>
      <c r="D9" s="68"/>
      <c r="E9" s="68"/>
      <c r="F9" s="94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15" customHeight="1" thickBot="1">
      <c r="A10" s="72"/>
      <c r="B10" s="11" t="s">
        <v>154</v>
      </c>
      <c r="C10" s="49"/>
      <c r="D10" s="49"/>
      <c r="E10" s="49"/>
      <c r="F10" s="95"/>
      <c r="G10" s="1"/>
      <c r="H10" s="1"/>
      <c r="J10" s="66"/>
      <c r="K10" s="66"/>
      <c r="L10" s="66"/>
      <c r="M10" s="66"/>
      <c r="N10" s="66"/>
      <c r="O10" s="66"/>
      <c r="P10" s="66"/>
    </row>
    <row r="11" spans="1:16" ht="15.75">
      <c r="A11" s="73">
        <v>1</v>
      </c>
      <c r="B11" s="6" t="s">
        <v>0</v>
      </c>
      <c r="C11" s="50" t="s">
        <v>155</v>
      </c>
      <c r="D11" s="50" t="s">
        <v>156</v>
      </c>
      <c r="E11" s="50" t="s">
        <v>67</v>
      </c>
      <c r="F11" s="96" t="s">
        <v>260</v>
      </c>
      <c r="G11" s="9" t="s">
        <v>155</v>
      </c>
      <c r="H11" s="9" t="s">
        <v>156</v>
      </c>
      <c r="I11" s="9" t="s">
        <v>67</v>
      </c>
      <c r="J11" s="66"/>
      <c r="K11" s="66"/>
      <c r="L11" s="66"/>
      <c r="M11" s="66"/>
      <c r="N11" s="66"/>
      <c r="O11" s="66"/>
      <c r="P11" s="66"/>
    </row>
    <row r="12" spans="1:16" ht="15.75">
      <c r="A12" s="72"/>
      <c r="B12" s="17" t="s">
        <v>15</v>
      </c>
      <c r="C12" s="51">
        <v>68.924297878999994</v>
      </c>
      <c r="D12" s="52">
        <v>13</v>
      </c>
      <c r="E12" s="52">
        <v>48</v>
      </c>
      <c r="F12" s="97">
        <f>G12*0.16+H12*0.09+I12*0.75</f>
        <v>0.14675334419136127</v>
      </c>
      <c r="G12" s="14">
        <f>C12/C$17</f>
        <v>0.22892667453340879</v>
      </c>
      <c r="H12" s="14">
        <f>D12/D$17</f>
        <v>8.7248322147651006E-2</v>
      </c>
      <c r="I12" s="18">
        <f>E12/E$17</f>
        <v>0.13636363636363635</v>
      </c>
      <c r="J12" s="66"/>
      <c r="K12" s="66"/>
      <c r="L12" s="74"/>
      <c r="M12" s="66"/>
      <c r="N12" s="66"/>
      <c r="O12" s="66"/>
      <c r="P12" s="66"/>
    </row>
    <row r="13" spans="1:16" ht="15.75">
      <c r="A13" s="72"/>
      <c r="B13" s="19" t="s">
        <v>16</v>
      </c>
      <c r="C13" s="53">
        <v>112.90735183</v>
      </c>
      <c r="D13" s="54">
        <v>58</v>
      </c>
      <c r="E13" s="54">
        <v>133</v>
      </c>
      <c r="F13" s="97">
        <f t="shared" ref="F13:F16" si="0">G13*0.16+H13*0.09+I13*0.75</f>
        <v>0.37841631158602901</v>
      </c>
      <c r="G13" s="16">
        <f t="shared" ref="G13:G16" si="1">C13/C$17</f>
        <v>0.37501295450542066</v>
      </c>
      <c r="H13" s="16">
        <f t="shared" ref="H13:I16" si="2">D13/D$17</f>
        <v>0.38926174496644295</v>
      </c>
      <c r="I13" s="20">
        <f t="shared" si="2"/>
        <v>0.37784090909090912</v>
      </c>
      <c r="J13" s="66"/>
      <c r="K13" s="66"/>
      <c r="L13" s="74"/>
      <c r="M13" s="66"/>
      <c r="N13" s="66"/>
      <c r="O13" s="66"/>
      <c r="P13" s="66"/>
    </row>
    <row r="14" spans="1:16" ht="15.75">
      <c r="A14" s="72"/>
      <c r="B14" s="19" t="s">
        <v>17</v>
      </c>
      <c r="C14" s="53">
        <v>25.316740816999999</v>
      </c>
      <c r="D14" s="54">
        <v>47</v>
      </c>
      <c r="E14" s="54">
        <v>103</v>
      </c>
      <c r="F14" s="97">
        <f t="shared" si="0"/>
        <v>0.26130350152384269</v>
      </c>
      <c r="G14" s="16">
        <f t="shared" si="1"/>
        <v>8.4087578163431168E-2</v>
      </c>
      <c r="H14" s="16">
        <f t="shared" si="2"/>
        <v>0.31543624161073824</v>
      </c>
      <c r="I14" s="20">
        <f t="shared" si="2"/>
        <v>0.29261363636363635</v>
      </c>
      <c r="J14" s="66"/>
      <c r="K14" s="66"/>
      <c r="L14" s="74"/>
      <c r="M14" s="66"/>
      <c r="N14" s="66"/>
      <c r="O14" s="66"/>
      <c r="P14" s="66"/>
    </row>
    <row r="15" spans="1:16" ht="15.75">
      <c r="A15" s="72"/>
      <c r="B15" s="19" t="s">
        <v>18</v>
      </c>
      <c r="C15" s="53">
        <v>34.451481242</v>
      </c>
      <c r="D15" s="54">
        <v>15</v>
      </c>
      <c r="E15" s="54">
        <v>46</v>
      </c>
      <c r="F15" s="97">
        <f t="shared" si="0"/>
        <v>0.12538023117569186</v>
      </c>
      <c r="G15" s="16">
        <f t="shared" si="1"/>
        <v>0.11442790534227783</v>
      </c>
      <c r="H15" s="16">
        <f t="shared" si="2"/>
        <v>0.10067114093959731</v>
      </c>
      <c r="I15" s="20">
        <f t="shared" si="2"/>
        <v>0.13068181818181818</v>
      </c>
      <c r="J15" s="66"/>
      <c r="K15" s="66"/>
      <c r="L15" s="74"/>
      <c r="M15" s="66"/>
      <c r="N15" s="66"/>
      <c r="O15" s="66"/>
      <c r="P15" s="66"/>
    </row>
    <row r="16" spans="1:16" ht="15.75">
      <c r="A16" s="72"/>
      <c r="B16" s="19" t="s">
        <v>19</v>
      </c>
      <c r="C16" s="53">
        <v>59.475999008000002</v>
      </c>
      <c r="D16" s="54">
        <v>16</v>
      </c>
      <c r="E16" s="54">
        <v>22</v>
      </c>
      <c r="F16" s="97">
        <f t="shared" si="0"/>
        <v>8.8146611523075194E-2</v>
      </c>
      <c r="G16" s="90">
        <f t="shared" si="1"/>
        <v>0.19754488745546156</v>
      </c>
      <c r="H16" s="16">
        <f t="shared" si="2"/>
        <v>0.10738255033557047</v>
      </c>
      <c r="I16" s="20">
        <f t="shared" si="2"/>
        <v>6.25E-2</v>
      </c>
      <c r="J16" s="66"/>
      <c r="K16" s="66"/>
      <c r="L16" s="74"/>
      <c r="M16" s="66"/>
      <c r="N16" s="66"/>
      <c r="O16" s="66"/>
      <c r="P16" s="66"/>
    </row>
    <row r="17" spans="1:16" ht="16.5" thickBot="1">
      <c r="A17" s="72"/>
      <c r="B17" s="21" t="s">
        <v>157</v>
      </c>
      <c r="C17" s="55">
        <f t="shared" ref="C17:I17" si="3">SUM(C12:C16)</f>
        <v>301.07587077599999</v>
      </c>
      <c r="D17" s="56">
        <f t="shared" si="3"/>
        <v>149</v>
      </c>
      <c r="E17" s="57">
        <f t="shared" si="3"/>
        <v>352</v>
      </c>
      <c r="F17" s="98">
        <f t="shared" si="3"/>
        <v>1</v>
      </c>
      <c r="G17" s="24">
        <f t="shared" si="3"/>
        <v>1</v>
      </c>
      <c r="H17" s="24">
        <f t="shared" si="3"/>
        <v>0.99999999999999989</v>
      </c>
      <c r="I17" s="25">
        <f t="shared" si="3"/>
        <v>1</v>
      </c>
      <c r="J17" s="66"/>
      <c r="K17" s="66"/>
      <c r="L17" s="74"/>
      <c r="M17" s="66"/>
      <c r="N17" s="66"/>
      <c r="O17" s="66"/>
      <c r="P17" s="66"/>
    </row>
    <row r="18" spans="1:16" ht="15.75">
      <c r="A18" s="72"/>
      <c r="B18" s="67"/>
      <c r="C18" s="68"/>
      <c r="D18" s="68"/>
      <c r="E18" s="68"/>
      <c r="F18" s="94"/>
      <c r="G18" s="66"/>
      <c r="H18" s="66"/>
      <c r="I18" s="66"/>
      <c r="J18" s="66"/>
      <c r="K18" s="66"/>
      <c r="L18" s="74"/>
      <c r="M18" s="66"/>
      <c r="N18" s="66"/>
      <c r="O18" s="66"/>
      <c r="P18" s="66"/>
    </row>
    <row r="19" spans="1:16" ht="15.75">
      <c r="A19" s="72"/>
      <c r="B19" s="67"/>
      <c r="C19" s="68"/>
      <c r="D19" s="68"/>
      <c r="E19" s="68"/>
      <c r="F19" s="94"/>
      <c r="G19" s="66"/>
      <c r="H19" s="66"/>
      <c r="I19" s="66"/>
      <c r="J19" s="66"/>
      <c r="K19" s="66"/>
      <c r="L19" s="74"/>
      <c r="M19" s="66"/>
      <c r="N19" s="66"/>
      <c r="O19" s="66"/>
      <c r="P19" s="66"/>
    </row>
    <row r="20" spans="1:16" ht="16.5" thickBot="1">
      <c r="A20" s="72"/>
      <c r="B20" s="70" t="s">
        <v>153</v>
      </c>
      <c r="C20" s="68"/>
      <c r="D20" s="68"/>
      <c r="E20" s="68"/>
      <c r="F20" s="94"/>
      <c r="G20" s="66"/>
      <c r="H20" s="66"/>
      <c r="I20" s="66"/>
      <c r="J20" s="66"/>
      <c r="K20" s="66"/>
      <c r="L20" s="74"/>
      <c r="M20" s="66"/>
      <c r="N20" s="66"/>
      <c r="O20" s="66"/>
      <c r="P20" s="66"/>
    </row>
    <row r="21" spans="1:16" ht="16.5" customHeight="1">
      <c r="A21" s="73">
        <v>2</v>
      </c>
      <c r="B21" s="6" t="s">
        <v>1</v>
      </c>
      <c r="C21" s="50" t="s">
        <v>155</v>
      </c>
      <c r="D21" s="50" t="s">
        <v>156</v>
      </c>
      <c r="E21" s="50" t="s">
        <v>67</v>
      </c>
      <c r="F21" s="96" t="s">
        <v>260</v>
      </c>
      <c r="G21" s="9" t="s">
        <v>155</v>
      </c>
      <c r="H21" s="9" t="s">
        <v>156</v>
      </c>
      <c r="I21" s="9" t="s">
        <v>67</v>
      </c>
      <c r="J21" s="66"/>
      <c r="K21" s="66"/>
      <c r="L21" s="74"/>
      <c r="M21" s="66"/>
      <c r="N21" s="66"/>
      <c r="O21" s="66"/>
      <c r="P21" s="66"/>
    </row>
    <row r="22" spans="1:16" ht="15.75">
      <c r="A22" s="72"/>
      <c r="B22" s="17" t="s">
        <v>21</v>
      </c>
      <c r="C22" s="51">
        <v>13.214020802</v>
      </c>
      <c r="D22" s="52">
        <v>1</v>
      </c>
      <c r="E22" s="52">
        <v>3</v>
      </c>
      <c r="F22" s="97">
        <f t="shared" ref="F22:F27" si="4">G22*0.16+H22*0.09+I22*0.75</f>
        <v>1.3962641945335245E-2</v>
      </c>
      <c r="G22" s="14">
        <f>C22/C$28</f>
        <v>4.388933848456144E-2</v>
      </c>
      <c r="H22" s="14">
        <f>D22/D$28</f>
        <v>6.4935064935064939E-3</v>
      </c>
      <c r="I22" s="18">
        <f>E22/E$28</f>
        <v>8.4745762711864406E-3</v>
      </c>
      <c r="J22" s="66"/>
      <c r="K22" s="66"/>
      <c r="L22" s="74"/>
      <c r="M22" s="66"/>
      <c r="N22" s="66"/>
      <c r="O22" s="66"/>
      <c r="P22" s="66"/>
    </row>
    <row r="23" spans="1:16" ht="15.75">
      <c r="A23" s="72"/>
      <c r="B23" s="19" t="s">
        <v>22</v>
      </c>
      <c r="C23" s="53">
        <v>9.2402193110000006</v>
      </c>
      <c r="D23" s="54">
        <v>3</v>
      </c>
      <c r="E23" s="54">
        <v>14</v>
      </c>
      <c r="F23" s="97">
        <f t="shared" si="4"/>
        <v>3.6324770432652712E-2</v>
      </c>
      <c r="G23" s="14">
        <f t="shared" ref="G23:G27" si="5">C23/C$28</f>
        <v>3.0690667064083837E-2</v>
      </c>
      <c r="H23" s="14">
        <f t="shared" ref="H23:H27" si="6">D23/D$28</f>
        <v>1.948051948051948E-2</v>
      </c>
      <c r="I23" s="18">
        <f t="shared" ref="I23:I27" si="7">E23/E$28</f>
        <v>3.954802259887006E-2</v>
      </c>
      <c r="J23" s="66"/>
      <c r="K23" s="66"/>
      <c r="L23" s="74"/>
      <c r="M23" s="66"/>
      <c r="N23" s="66"/>
      <c r="O23" s="66"/>
      <c r="P23" s="66"/>
    </row>
    <row r="24" spans="1:16" ht="15.75">
      <c r="A24" s="72"/>
      <c r="B24" s="19" t="s">
        <v>23</v>
      </c>
      <c r="C24" s="53">
        <v>156.02993773</v>
      </c>
      <c r="D24" s="54">
        <v>63</v>
      </c>
      <c r="E24" s="54">
        <v>188</v>
      </c>
      <c r="F24" s="97">
        <f t="shared" si="4"/>
        <v>0.51804186768763016</v>
      </c>
      <c r="G24" s="14">
        <f t="shared" si="5"/>
        <v>0.51824125702303503</v>
      </c>
      <c r="H24" s="14">
        <f t="shared" si="6"/>
        <v>0.40909090909090912</v>
      </c>
      <c r="I24" s="18">
        <f t="shared" si="7"/>
        <v>0.53107344632768361</v>
      </c>
      <c r="J24" s="66"/>
      <c r="K24" s="66"/>
      <c r="L24" s="74"/>
      <c r="M24" s="66"/>
      <c r="N24" s="66"/>
      <c r="O24" s="66"/>
      <c r="P24" s="66"/>
    </row>
    <row r="25" spans="1:16" ht="15.75">
      <c r="A25" s="72"/>
      <c r="B25" s="19" t="s">
        <v>24</v>
      </c>
      <c r="C25" s="53">
        <v>59.650827939000003</v>
      </c>
      <c r="D25" s="54">
        <v>47</v>
      </c>
      <c r="E25" s="54">
        <v>105</v>
      </c>
      <c r="F25" s="97">
        <f t="shared" si="4"/>
        <v>0.28162525048239007</v>
      </c>
      <c r="G25" s="14">
        <f t="shared" si="5"/>
        <v>0.19812556810133478</v>
      </c>
      <c r="H25" s="14">
        <f t="shared" si="6"/>
        <v>0.30519480519480519</v>
      </c>
      <c r="I25" s="18">
        <f t="shared" si="7"/>
        <v>0.29661016949152541</v>
      </c>
      <c r="J25" s="66"/>
      <c r="K25" s="66"/>
      <c r="L25" s="74"/>
      <c r="M25" s="66"/>
      <c r="N25" s="66"/>
      <c r="O25" s="66"/>
      <c r="P25" s="66"/>
    </row>
    <row r="26" spans="1:16" ht="15.75">
      <c r="A26" s="72"/>
      <c r="B26" s="19" t="s">
        <v>25</v>
      </c>
      <c r="C26" s="53">
        <v>59.641934577000001</v>
      </c>
      <c r="D26" s="54">
        <v>32</v>
      </c>
      <c r="E26" s="54">
        <v>39</v>
      </c>
      <c r="F26" s="97">
        <f t="shared" si="4"/>
        <v>0.13302378206436655</v>
      </c>
      <c r="G26" s="34">
        <f t="shared" si="5"/>
        <v>0.19809602949375027</v>
      </c>
      <c r="H26" s="34">
        <f t="shared" si="6"/>
        <v>0.20779220779220781</v>
      </c>
      <c r="I26" s="18">
        <f t="shared" si="7"/>
        <v>0.11016949152542373</v>
      </c>
      <c r="J26" s="66"/>
      <c r="K26" s="66"/>
      <c r="L26" s="74"/>
      <c r="M26" s="66"/>
      <c r="N26" s="66"/>
      <c r="O26" s="66"/>
      <c r="P26" s="66"/>
    </row>
    <row r="27" spans="1:16" ht="15.75">
      <c r="A27" s="72"/>
      <c r="B27" s="19" t="s">
        <v>20</v>
      </c>
      <c r="C27" s="53">
        <v>3.2989304165000002</v>
      </c>
      <c r="D27" s="54">
        <v>8</v>
      </c>
      <c r="E27" s="54">
        <v>5</v>
      </c>
      <c r="F27" s="97">
        <f t="shared" si="4"/>
        <v>1.7021687387625248E-2</v>
      </c>
      <c r="G27" s="14">
        <f t="shared" si="5"/>
        <v>1.0957139833234519E-2</v>
      </c>
      <c r="H27" s="14">
        <f t="shared" si="6"/>
        <v>5.1948051948051951E-2</v>
      </c>
      <c r="I27" s="18">
        <f t="shared" si="7"/>
        <v>1.4124293785310734E-2</v>
      </c>
      <c r="J27" s="66"/>
      <c r="K27" s="66"/>
      <c r="L27" s="74"/>
      <c r="M27" s="66"/>
      <c r="N27" s="66"/>
      <c r="O27" s="66"/>
      <c r="P27" s="66"/>
    </row>
    <row r="28" spans="1:16" ht="16.5" thickBot="1">
      <c r="A28" s="72"/>
      <c r="B28" s="21" t="s">
        <v>157</v>
      </c>
      <c r="C28" s="55">
        <f t="shared" ref="C28:I28" si="8">SUM(C22:C27)</f>
        <v>301.07587077550005</v>
      </c>
      <c r="D28" s="56">
        <f t="shared" si="8"/>
        <v>154</v>
      </c>
      <c r="E28" s="57">
        <f t="shared" si="8"/>
        <v>354</v>
      </c>
      <c r="F28" s="98">
        <f t="shared" si="8"/>
        <v>1</v>
      </c>
      <c r="G28" s="24">
        <f t="shared" si="8"/>
        <v>0.99999999999999989</v>
      </c>
      <c r="H28" s="24">
        <f t="shared" si="8"/>
        <v>1</v>
      </c>
      <c r="I28" s="25">
        <f t="shared" si="8"/>
        <v>1</v>
      </c>
      <c r="J28" s="66"/>
      <c r="K28" s="66"/>
      <c r="L28" s="74"/>
      <c r="M28" s="66"/>
      <c r="N28" s="66"/>
      <c r="O28" s="66"/>
      <c r="P28" s="66"/>
    </row>
    <row r="29" spans="1:16" ht="15.75">
      <c r="A29" s="72"/>
      <c r="B29" s="67"/>
      <c r="C29" s="68"/>
      <c r="D29" s="68"/>
      <c r="E29" s="68"/>
      <c r="F29" s="94"/>
      <c r="G29" s="66"/>
      <c r="H29" s="66"/>
      <c r="I29" s="66"/>
      <c r="J29" s="66"/>
      <c r="K29" s="66"/>
      <c r="L29" s="74"/>
      <c r="M29" s="66"/>
      <c r="N29" s="66"/>
      <c r="O29" s="66"/>
      <c r="P29" s="66"/>
    </row>
    <row r="30" spans="1:16" ht="15.75">
      <c r="A30" s="72"/>
      <c r="B30" s="67"/>
      <c r="C30" s="68"/>
      <c r="D30" s="68"/>
      <c r="E30" s="68"/>
      <c r="F30" s="94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ht="15" customHeight="1" thickBot="1">
      <c r="A31" s="72"/>
      <c r="B31" s="70" t="s">
        <v>152</v>
      </c>
      <c r="C31" s="68"/>
      <c r="D31" s="68"/>
      <c r="E31" s="68"/>
      <c r="F31" s="94"/>
      <c r="G31" s="66"/>
      <c r="H31" s="66"/>
      <c r="I31" s="66"/>
      <c r="J31" s="66"/>
      <c r="K31" s="66"/>
      <c r="L31" s="74"/>
      <c r="M31" s="66"/>
      <c r="N31" s="66"/>
      <c r="O31" s="66"/>
      <c r="P31" s="66"/>
    </row>
    <row r="32" spans="1:16" ht="15.75">
      <c r="A32" s="73">
        <v>3</v>
      </c>
      <c r="B32" s="6" t="s">
        <v>2</v>
      </c>
      <c r="C32" s="50" t="s">
        <v>155</v>
      </c>
      <c r="D32" s="50" t="s">
        <v>156</v>
      </c>
      <c r="E32" s="50" t="s">
        <v>67</v>
      </c>
      <c r="F32" s="96" t="s">
        <v>260</v>
      </c>
      <c r="G32" s="9" t="s">
        <v>155</v>
      </c>
      <c r="H32" s="9" t="s">
        <v>156</v>
      </c>
      <c r="I32" s="9" t="s">
        <v>67</v>
      </c>
      <c r="J32" s="66"/>
      <c r="K32" s="66"/>
      <c r="L32" s="74"/>
      <c r="M32" s="66"/>
      <c r="N32" s="66"/>
      <c r="O32" s="66"/>
      <c r="P32" s="66"/>
    </row>
    <row r="33" spans="1:16" ht="15.75">
      <c r="A33" s="72"/>
      <c r="B33" s="17" t="s">
        <v>26</v>
      </c>
      <c r="C33" s="51">
        <v>218.73894687999999</v>
      </c>
      <c r="D33" s="52">
        <v>40</v>
      </c>
      <c r="E33" s="52">
        <v>127</v>
      </c>
      <c r="F33" s="97">
        <f t="shared" ref="F33:F38" si="9">G33*0.16+H33*0.09+I33*0.75</f>
        <v>0.414423781403916</v>
      </c>
      <c r="G33" s="34">
        <f>C33/C$39</f>
        <v>0.72652433527606775</v>
      </c>
      <c r="H33" s="14">
        <f>D33/D$39</f>
        <v>0.26315789473684209</v>
      </c>
      <c r="I33" s="18">
        <f>E33/E$39</f>
        <v>0.36599423631123917</v>
      </c>
      <c r="J33" s="66"/>
      <c r="K33" s="66"/>
      <c r="L33" s="74"/>
      <c r="M33" s="66"/>
      <c r="N33" s="66"/>
      <c r="O33" s="66"/>
      <c r="P33" s="66"/>
    </row>
    <row r="34" spans="1:16" ht="15.75">
      <c r="A34" s="72"/>
      <c r="B34" s="19" t="s">
        <v>27</v>
      </c>
      <c r="C34" s="53">
        <v>32.022914995999997</v>
      </c>
      <c r="D34" s="54">
        <v>8</v>
      </c>
      <c r="E34" s="54">
        <v>34</v>
      </c>
      <c r="F34" s="97">
        <f t="shared" si="9"/>
        <v>9.5241731750224962E-2</v>
      </c>
      <c r="G34" s="34">
        <f t="shared" ref="G34:G38" si="10">C34/C$39</f>
        <v>0.10636161215421008</v>
      </c>
      <c r="H34" s="14">
        <f t="shared" ref="H34:H38" si="11">D34/D$39</f>
        <v>5.2631578947368418E-2</v>
      </c>
      <c r="I34" s="18">
        <f t="shared" ref="I34:I38" si="12">E34/E$39</f>
        <v>9.7982708933717577E-2</v>
      </c>
      <c r="J34" s="66"/>
      <c r="K34" s="66"/>
      <c r="L34" s="74"/>
      <c r="M34" s="66"/>
      <c r="N34" s="66"/>
      <c r="O34" s="66"/>
      <c r="P34" s="66"/>
    </row>
    <row r="35" spans="1:16" ht="15.75">
      <c r="A35" s="72"/>
      <c r="B35" s="19" t="s">
        <v>28</v>
      </c>
      <c r="C35" s="53">
        <v>15.080396027999999</v>
      </c>
      <c r="D35" s="54">
        <v>14</v>
      </c>
      <c r="E35" s="54">
        <v>66</v>
      </c>
      <c r="F35" s="97">
        <f t="shared" si="9"/>
        <v>0.15895490780886523</v>
      </c>
      <c r="G35" s="14">
        <f t="shared" si="10"/>
        <v>5.0088358091772089E-2</v>
      </c>
      <c r="H35" s="14">
        <f t="shared" si="11"/>
        <v>9.2105263157894732E-2</v>
      </c>
      <c r="I35" s="18">
        <f t="shared" si="12"/>
        <v>0.19020172910662825</v>
      </c>
      <c r="J35" s="66"/>
      <c r="K35" s="66"/>
      <c r="L35" s="74"/>
      <c r="M35" s="66"/>
      <c r="N35" s="66"/>
      <c r="O35" s="66"/>
      <c r="P35" s="66"/>
    </row>
    <row r="36" spans="1:16" ht="15.75">
      <c r="A36" s="72"/>
      <c r="B36" s="19" t="s">
        <v>29</v>
      </c>
      <c r="C36" s="53">
        <v>16.084155313</v>
      </c>
      <c r="D36" s="54">
        <v>11</v>
      </c>
      <c r="E36" s="54">
        <v>29</v>
      </c>
      <c r="F36" s="97">
        <f t="shared" si="9"/>
        <v>7.7740835759578214E-2</v>
      </c>
      <c r="G36" s="14">
        <f t="shared" si="10"/>
        <v>5.3422266194163542E-2</v>
      </c>
      <c r="H36" s="14">
        <f t="shared" si="11"/>
        <v>7.2368421052631582E-2</v>
      </c>
      <c r="I36" s="18">
        <f t="shared" si="12"/>
        <v>8.3573487031700283E-2</v>
      </c>
      <c r="J36" s="66"/>
      <c r="K36" s="66"/>
      <c r="L36" s="74"/>
      <c r="M36" s="66"/>
      <c r="N36" s="66"/>
      <c r="O36" s="66"/>
      <c r="P36" s="66"/>
    </row>
    <row r="37" spans="1:16" ht="15.75">
      <c r="A37" s="72"/>
      <c r="B37" s="19" t="s">
        <v>30</v>
      </c>
      <c r="C37" s="53">
        <v>9.5691584459999994</v>
      </c>
      <c r="D37" s="54">
        <v>15</v>
      </c>
      <c r="E37" s="54">
        <v>62</v>
      </c>
      <c r="F37" s="97">
        <f t="shared" si="9"/>
        <v>0.14797265667154552</v>
      </c>
      <c r="G37" s="14">
        <f t="shared" si="10"/>
        <v>3.1783212721351838E-2</v>
      </c>
      <c r="H37" s="14">
        <f t="shared" si="11"/>
        <v>9.8684210526315791E-2</v>
      </c>
      <c r="I37" s="18">
        <f t="shared" si="12"/>
        <v>0.17867435158501441</v>
      </c>
      <c r="J37" s="66"/>
      <c r="K37" s="66"/>
      <c r="L37" s="74"/>
      <c r="M37" s="66"/>
      <c r="N37" s="66"/>
      <c r="O37" s="66"/>
      <c r="P37" s="66"/>
    </row>
    <row r="38" spans="1:16" ht="15.75">
      <c r="A38" s="72"/>
      <c r="B38" s="19" t="s">
        <v>31</v>
      </c>
      <c r="C38" s="53">
        <v>9.5802991086000002</v>
      </c>
      <c r="D38" s="54">
        <v>64</v>
      </c>
      <c r="E38" s="54">
        <v>29</v>
      </c>
      <c r="F38" s="97">
        <f t="shared" si="9"/>
        <v>0.10566608660586999</v>
      </c>
      <c r="G38" s="16">
        <f t="shared" si="10"/>
        <v>3.1820215562434549E-2</v>
      </c>
      <c r="H38" s="16">
        <f t="shared" si="11"/>
        <v>0.42105263157894735</v>
      </c>
      <c r="I38" s="20">
        <f t="shared" si="12"/>
        <v>8.3573487031700283E-2</v>
      </c>
      <c r="J38" s="66"/>
      <c r="K38" s="66"/>
      <c r="L38" s="74"/>
      <c r="M38" s="66"/>
      <c r="N38" s="66"/>
      <c r="O38" s="66"/>
      <c r="P38" s="66"/>
    </row>
    <row r="39" spans="1:16" ht="16.5" thickBot="1">
      <c r="A39" s="72"/>
      <c r="B39" s="21" t="s">
        <v>157</v>
      </c>
      <c r="C39" s="55">
        <f>SUM(C33:C38)</f>
        <v>301.07587077160002</v>
      </c>
      <c r="D39" s="56">
        <f t="shared" ref="D39:E39" si="13">SUM(D33:D38)</f>
        <v>152</v>
      </c>
      <c r="E39" s="57">
        <f t="shared" si="13"/>
        <v>347</v>
      </c>
      <c r="F39" s="98">
        <f>SUM(F33:F38)</f>
        <v>0.99999999999999989</v>
      </c>
      <c r="G39" s="24">
        <f>SUM(G33:G38)</f>
        <v>1</v>
      </c>
      <c r="H39" s="24">
        <f>SUM(H33:H38)</f>
        <v>1</v>
      </c>
      <c r="I39" s="25">
        <f>SUM(I33:I38)</f>
        <v>1</v>
      </c>
      <c r="J39" s="66"/>
      <c r="K39" s="66"/>
      <c r="L39" s="74"/>
      <c r="M39" s="66"/>
      <c r="N39" s="66"/>
      <c r="O39" s="66"/>
      <c r="P39" s="66"/>
    </row>
    <row r="40" spans="1:16" ht="15.75">
      <c r="A40" s="72"/>
      <c r="B40" s="67"/>
      <c r="C40" s="68"/>
      <c r="D40" s="68"/>
      <c r="E40" s="68"/>
      <c r="F40" s="94"/>
      <c r="G40" s="66"/>
      <c r="H40" s="66"/>
      <c r="I40" s="66"/>
      <c r="J40" s="66"/>
      <c r="K40" s="66"/>
      <c r="L40" s="74"/>
      <c r="M40" s="66"/>
      <c r="N40" s="66"/>
      <c r="O40" s="66"/>
      <c r="P40" s="66"/>
    </row>
    <row r="41" spans="1:16" ht="15.75">
      <c r="A41" s="72"/>
      <c r="B41" s="67"/>
      <c r="C41" s="68"/>
      <c r="D41" s="68"/>
      <c r="E41" s="68"/>
      <c r="F41" s="94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 ht="16.5" thickBot="1">
      <c r="A42" s="72"/>
      <c r="B42" s="70" t="s">
        <v>151</v>
      </c>
      <c r="C42" s="68"/>
      <c r="D42" s="68"/>
      <c r="E42" s="68"/>
      <c r="F42" s="94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 ht="16.5" customHeight="1">
      <c r="A43" s="73">
        <v>4</v>
      </c>
      <c r="B43" s="6" t="s">
        <v>3</v>
      </c>
      <c r="C43" s="50" t="s">
        <v>155</v>
      </c>
      <c r="D43" s="50" t="s">
        <v>156</v>
      </c>
      <c r="E43" s="50" t="s">
        <v>67</v>
      </c>
      <c r="F43" s="96" t="s">
        <v>260</v>
      </c>
      <c r="G43" s="9" t="s">
        <v>155</v>
      </c>
      <c r="H43" s="9" t="s">
        <v>156</v>
      </c>
      <c r="I43" s="9" t="s">
        <v>67</v>
      </c>
      <c r="J43" s="66"/>
      <c r="K43" s="66"/>
      <c r="L43" s="66"/>
      <c r="M43" s="66"/>
      <c r="N43" s="66"/>
      <c r="O43" s="66"/>
      <c r="P43" s="66"/>
    </row>
    <row r="44" spans="1:16" ht="15.75">
      <c r="A44" s="72"/>
      <c r="B44" s="17" t="s">
        <v>26</v>
      </c>
      <c r="C44" s="51">
        <v>11.057577529</v>
      </c>
      <c r="D44" s="52">
        <v>10</v>
      </c>
      <c r="E44" s="52">
        <v>17</v>
      </c>
      <c r="F44" s="97">
        <f t="shared" ref="F44:F50" si="14">G44*0.16+H44*0.09+I44*0.75</f>
        <v>4.7737405877563283E-2</v>
      </c>
      <c r="G44" s="14">
        <f>C44/C$51</f>
        <v>3.6726880505406685E-2</v>
      </c>
      <c r="H44" s="14">
        <f>D44/D$51</f>
        <v>6.4935064935064929E-2</v>
      </c>
      <c r="I44" s="18">
        <f>E44/E$51</f>
        <v>4.8022598870056499E-2</v>
      </c>
      <c r="J44" s="71"/>
      <c r="K44" s="66"/>
      <c r="L44" s="66"/>
      <c r="M44" s="66"/>
      <c r="N44" s="66"/>
      <c r="O44" s="66"/>
      <c r="P44" s="66"/>
    </row>
    <row r="45" spans="1:16" ht="15.75">
      <c r="A45" s="72"/>
      <c r="B45" s="19" t="s">
        <v>27</v>
      </c>
      <c r="C45" s="53">
        <v>12.350600657999999</v>
      </c>
      <c r="D45" s="54">
        <v>12</v>
      </c>
      <c r="E45" s="54">
        <v>11</v>
      </c>
      <c r="F45" s="97">
        <f t="shared" si="14"/>
        <v>3.6881520700028057E-2</v>
      </c>
      <c r="G45" s="14">
        <f t="shared" ref="G45:G50" si="15">C45/C$51</f>
        <v>4.1021555882989572E-2</v>
      </c>
      <c r="H45" s="14">
        <f t="shared" ref="H45:H50" si="16">D45/D$51</f>
        <v>7.792207792207792E-2</v>
      </c>
      <c r="I45" s="18">
        <f t="shared" ref="I45:I50" si="17">E45/E$51</f>
        <v>3.1073446327683617E-2</v>
      </c>
      <c r="J45" s="71"/>
      <c r="K45" s="66"/>
      <c r="L45" s="66"/>
      <c r="M45" s="66"/>
      <c r="N45" s="66"/>
      <c r="O45" s="66"/>
      <c r="P45" s="66"/>
    </row>
    <row r="46" spans="1:16" ht="15.75">
      <c r="A46" s="72"/>
      <c r="B46" s="19" t="s">
        <v>28</v>
      </c>
      <c r="C46" s="53">
        <v>32.197643913999997</v>
      </c>
      <c r="D46" s="54">
        <v>45</v>
      </c>
      <c r="E46" s="54">
        <v>91</v>
      </c>
      <c r="F46" s="97">
        <f t="shared" si="14"/>
        <v>0.23620602516632494</v>
      </c>
      <c r="G46" s="14">
        <f t="shared" si="15"/>
        <v>0.10694196061332566</v>
      </c>
      <c r="H46" s="14">
        <f t="shared" si="16"/>
        <v>0.29220779220779219</v>
      </c>
      <c r="I46" s="18">
        <f t="shared" si="17"/>
        <v>0.25706214689265539</v>
      </c>
      <c r="J46" s="71"/>
      <c r="K46" s="66"/>
      <c r="L46" s="66"/>
      <c r="M46" s="66"/>
      <c r="N46" s="66"/>
      <c r="O46" s="66"/>
      <c r="P46" s="66"/>
    </row>
    <row r="47" spans="1:16" ht="15.75">
      <c r="A47" s="72"/>
      <c r="B47" s="19" t="s">
        <v>29</v>
      </c>
      <c r="C47" s="53">
        <v>68.251130970999995</v>
      </c>
      <c r="D47" s="54">
        <v>31</v>
      </c>
      <c r="E47" s="54">
        <v>94</v>
      </c>
      <c r="F47" s="97">
        <f t="shared" si="14"/>
        <v>0.25353995400227813</v>
      </c>
      <c r="G47" s="14">
        <f t="shared" si="15"/>
        <v>0.22669080320321022</v>
      </c>
      <c r="H47" s="14">
        <f t="shared" si="16"/>
        <v>0.20129870129870131</v>
      </c>
      <c r="I47" s="18">
        <f t="shared" si="17"/>
        <v>0.2655367231638418</v>
      </c>
      <c r="J47" s="71"/>
      <c r="K47" s="66"/>
      <c r="L47" s="66"/>
      <c r="M47" s="66"/>
      <c r="N47" s="66"/>
      <c r="O47" s="66"/>
      <c r="P47" s="66"/>
    </row>
    <row r="48" spans="1:16" ht="15.75">
      <c r="A48" s="72"/>
      <c r="B48" s="19" t="s">
        <v>30</v>
      </c>
      <c r="C48" s="53">
        <v>63.967478579000002</v>
      </c>
      <c r="D48" s="54">
        <v>47</v>
      </c>
      <c r="E48" s="54">
        <v>120</v>
      </c>
      <c r="F48" s="97">
        <f t="shared" si="14"/>
        <v>0.31569889839590326</v>
      </c>
      <c r="G48" s="14">
        <f t="shared" si="15"/>
        <v>0.21246298620485984</v>
      </c>
      <c r="H48" s="14">
        <f t="shared" si="16"/>
        <v>0.30519480519480519</v>
      </c>
      <c r="I48" s="18">
        <f t="shared" si="17"/>
        <v>0.33898305084745761</v>
      </c>
      <c r="J48" s="71"/>
      <c r="K48" s="66"/>
      <c r="L48" s="66"/>
      <c r="M48" s="66"/>
      <c r="N48" s="66"/>
      <c r="O48" s="66"/>
      <c r="P48" s="66"/>
    </row>
    <row r="49" spans="1:16" ht="15.75">
      <c r="A49" s="72"/>
      <c r="B49" s="19" t="s">
        <v>31</v>
      </c>
      <c r="C49" s="53">
        <v>112.36386516</v>
      </c>
      <c r="D49" s="54">
        <v>8</v>
      </c>
      <c r="E49" s="54">
        <v>13</v>
      </c>
      <c r="F49" s="97">
        <f t="shared" si="14"/>
        <v>9.1930946510660611E-2</v>
      </c>
      <c r="G49" s="34">
        <f t="shared" si="15"/>
        <v>0.37320780596237502</v>
      </c>
      <c r="H49" s="14">
        <f t="shared" si="16"/>
        <v>5.1948051948051951E-2</v>
      </c>
      <c r="I49" s="18">
        <f t="shared" si="17"/>
        <v>3.6723163841807911E-2</v>
      </c>
      <c r="J49" s="71"/>
      <c r="K49" s="66"/>
      <c r="L49" s="66"/>
      <c r="M49" s="66"/>
      <c r="N49" s="66"/>
      <c r="O49" s="66"/>
      <c r="P49" s="66"/>
    </row>
    <row r="50" spans="1:16" ht="15.75">
      <c r="A50" s="72"/>
      <c r="B50" s="19" t="s">
        <v>32</v>
      </c>
      <c r="C50" s="53">
        <v>0.88757396359999996</v>
      </c>
      <c r="D50" s="54">
        <v>1</v>
      </c>
      <c r="E50" s="54">
        <v>8</v>
      </c>
      <c r="F50" s="97">
        <f t="shared" si="14"/>
        <v>1.8005249347241754E-2</v>
      </c>
      <c r="G50" s="14">
        <f t="shared" si="15"/>
        <v>2.948007627833055E-3</v>
      </c>
      <c r="H50" s="14">
        <f t="shared" si="16"/>
        <v>6.4935064935064939E-3</v>
      </c>
      <c r="I50" s="18">
        <f t="shared" si="17"/>
        <v>2.2598870056497175E-2</v>
      </c>
      <c r="J50" s="71"/>
      <c r="K50" s="66"/>
      <c r="L50" s="66"/>
      <c r="M50" s="66"/>
      <c r="N50" s="66"/>
      <c r="O50" s="66"/>
      <c r="P50" s="66"/>
    </row>
    <row r="51" spans="1:16" ht="16.5" thickBot="1">
      <c r="A51" s="72"/>
      <c r="B51" s="21" t="s">
        <v>157</v>
      </c>
      <c r="C51" s="55">
        <f>SUM(C44:C50)</f>
        <v>301.07587077459999</v>
      </c>
      <c r="D51" s="56">
        <f t="shared" ref="D51:E51" si="18">SUM(D44:D50)</f>
        <v>154</v>
      </c>
      <c r="E51" s="57">
        <f t="shared" si="18"/>
        <v>354</v>
      </c>
      <c r="F51" s="98">
        <f>SUM(F44:F50)</f>
        <v>1</v>
      </c>
      <c r="G51" s="24">
        <f>SUM(G44:G50)</f>
        <v>1</v>
      </c>
      <c r="H51" s="24">
        <f>SUM(H44:H50)</f>
        <v>0.99999999999999989</v>
      </c>
      <c r="I51" s="25">
        <f>SUM(I44:I50)</f>
        <v>1</v>
      </c>
      <c r="J51" s="66"/>
      <c r="K51" s="66"/>
      <c r="L51" s="66"/>
      <c r="M51" s="66"/>
      <c r="N51" s="66"/>
      <c r="O51" s="66"/>
      <c r="P51" s="66"/>
    </row>
    <row r="52" spans="1:16" ht="15.75">
      <c r="A52" s="72"/>
      <c r="B52" s="67"/>
      <c r="C52" s="68"/>
      <c r="D52" s="68"/>
      <c r="E52" s="68"/>
      <c r="F52" s="94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1:16" ht="15.75">
      <c r="A53" s="72"/>
      <c r="B53" s="67"/>
      <c r="C53" s="68"/>
      <c r="D53" s="68"/>
      <c r="E53" s="68"/>
      <c r="F53" s="94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16" ht="16.5" thickBot="1">
      <c r="A54" s="72"/>
      <c r="B54" s="70" t="s">
        <v>150</v>
      </c>
      <c r="C54" s="68"/>
      <c r="D54" s="68"/>
      <c r="E54" s="68"/>
      <c r="F54" s="94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1:16" ht="16.5" customHeight="1">
      <c r="A55" s="73">
        <v>5</v>
      </c>
      <c r="B55" s="6" t="s">
        <v>4</v>
      </c>
      <c r="C55" s="50" t="s">
        <v>155</v>
      </c>
      <c r="D55" s="50" t="s">
        <v>156</v>
      </c>
      <c r="E55" s="50" t="s">
        <v>67</v>
      </c>
      <c r="F55" s="96" t="s">
        <v>260</v>
      </c>
      <c r="G55" s="9" t="s">
        <v>155</v>
      </c>
      <c r="H55" s="9" t="s">
        <v>156</v>
      </c>
      <c r="I55" s="9" t="s">
        <v>67</v>
      </c>
      <c r="J55" s="66"/>
      <c r="K55" s="66"/>
      <c r="L55" s="75"/>
      <c r="M55" s="66"/>
      <c r="N55" s="66"/>
      <c r="O55" s="66"/>
      <c r="P55" s="66"/>
    </row>
    <row r="56" spans="1:16" ht="15.75">
      <c r="A56" s="72"/>
      <c r="B56" s="17" t="s">
        <v>26</v>
      </c>
      <c r="C56" s="51">
        <v>131.04016981999999</v>
      </c>
      <c r="D56" s="52">
        <v>120</v>
      </c>
      <c r="E56" s="52">
        <v>286</v>
      </c>
      <c r="F56" s="97">
        <f t="shared" ref="F56:F62" si="19">G56*0.16+H56*0.09+I56*0.75</f>
        <v>0.74570042453542718</v>
      </c>
      <c r="G56" s="14">
        <f>C56/C$63</f>
        <v>0.4352396938482912</v>
      </c>
      <c r="H56" s="34">
        <f>D56/D$63</f>
        <v>0.77922077922077926</v>
      </c>
      <c r="I56" s="35">
        <f>E56/E$63</f>
        <v>0.80790960451977401</v>
      </c>
      <c r="J56" s="66"/>
      <c r="K56" s="66"/>
      <c r="L56" s="75"/>
      <c r="M56" s="66"/>
      <c r="N56" s="66"/>
      <c r="O56" s="66"/>
      <c r="P56" s="66"/>
    </row>
    <row r="57" spans="1:16" ht="15.75">
      <c r="A57" s="72"/>
      <c r="B57" s="19" t="s">
        <v>27</v>
      </c>
      <c r="C57" s="53">
        <v>51.252464259</v>
      </c>
      <c r="D57" s="54">
        <v>21</v>
      </c>
      <c r="E57" s="54">
        <v>22</v>
      </c>
      <c r="F57" s="97">
        <f t="shared" si="19"/>
        <v>8.6119866171358E-2</v>
      </c>
      <c r="G57" s="14">
        <f t="shared" ref="G57:G62" si="20">C57/C$63</f>
        <v>0.17023105879440814</v>
      </c>
      <c r="H57" s="14">
        <f t="shared" ref="H57:H62" si="21">D57/D$63</f>
        <v>0.13636363636363635</v>
      </c>
      <c r="I57" s="18">
        <f t="shared" ref="I57:I62" si="22">E57/E$63</f>
        <v>6.2146892655367235E-2</v>
      </c>
      <c r="J57" s="66"/>
      <c r="K57" s="66"/>
      <c r="L57" s="75"/>
      <c r="M57" s="66"/>
      <c r="N57" s="66"/>
      <c r="O57" s="66"/>
      <c r="P57" s="66"/>
    </row>
    <row r="58" spans="1:16" ht="15.75">
      <c r="A58" s="72"/>
      <c r="B58" s="19" t="s">
        <v>28</v>
      </c>
      <c r="C58" s="53">
        <v>45.631205354999999</v>
      </c>
      <c r="D58" s="54">
        <v>7</v>
      </c>
      <c r="E58" s="54">
        <v>31</v>
      </c>
      <c r="F58" s="97">
        <f t="shared" si="19"/>
        <v>9.4018552983369502E-2</v>
      </c>
      <c r="G58" s="14">
        <f t="shared" si="20"/>
        <v>0.15156048619228435</v>
      </c>
      <c r="H58" s="14">
        <f t="shared" si="21"/>
        <v>4.5454545454545456E-2</v>
      </c>
      <c r="I58" s="18">
        <f t="shared" si="22"/>
        <v>8.7570621468926552E-2</v>
      </c>
      <c r="J58" s="66"/>
      <c r="K58" s="66"/>
      <c r="L58" s="75"/>
      <c r="M58" s="66"/>
      <c r="N58" s="66"/>
      <c r="O58" s="66"/>
      <c r="P58" s="66"/>
    </row>
    <row r="59" spans="1:16" ht="15.75">
      <c r="A59" s="72"/>
      <c r="B59" s="19" t="s">
        <v>29</v>
      </c>
      <c r="C59" s="53">
        <v>39.190576895</v>
      </c>
      <c r="D59" s="54">
        <v>4</v>
      </c>
      <c r="E59" s="54">
        <v>8</v>
      </c>
      <c r="F59" s="97">
        <f t="shared" si="19"/>
        <v>4.0113765532432004E-2</v>
      </c>
      <c r="G59" s="14">
        <f t="shared" si="20"/>
        <v>0.13016844157747992</v>
      </c>
      <c r="H59" s="14">
        <f t="shared" si="21"/>
        <v>2.5974025974025976E-2</v>
      </c>
      <c r="I59" s="18">
        <f t="shared" si="22"/>
        <v>2.2598870056497175E-2</v>
      </c>
      <c r="J59" s="66"/>
      <c r="K59" s="66"/>
      <c r="L59" s="75"/>
      <c r="M59" s="66"/>
      <c r="N59" s="66"/>
      <c r="O59" s="66"/>
      <c r="P59" s="66"/>
    </row>
    <row r="60" spans="1:16" ht="15.75">
      <c r="A60" s="72"/>
      <c r="B60" s="19" t="s">
        <v>30</v>
      </c>
      <c r="C60" s="53">
        <v>10.933527031000001</v>
      </c>
      <c r="D60" s="54">
        <v>0</v>
      </c>
      <c r="E60" s="54">
        <v>2</v>
      </c>
      <c r="F60" s="97">
        <f t="shared" si="19"/>
        <v>1.0047665169372871E-2</v>
      </c>
      <c r="G60" s="14">
        <f t="shared" si="20"/>
        <v>3.6314856461122806E-2</v>
      </c>
      <c r="H60" s="14">
        <f t="shared" si="21"/>
        <v>0</v>
      </c>
      <c r="I60" s="18">
        <f t="shared" si="22"/>
        <v>5.6497175141242938E-3</v>
      </c>
      <c r="J60" s="66"/>
      <c r="K60" s="66"/>
      <c r="L60" s="75"/>
      <c r="M60" s="66"/>
      <c r="N60" s="66"/>
      <c r="O60" s="66"/>
      <c r="P60" s="66"/>
    </row>
    <row r="61" spans="1:16" ht="15.75">
      <c r="A61" s="72"/>
      <c r="B61" s="19" t="s">
        <v>31</v>
      </c>
      <c r="C61" s="53">
        <v>20.926702923000001</v>
      </c>
      <c r="D61" s="54">
        <v>2</v>
      </c>
      <c r="E61" s="54">
        <v>2</v>
      </c>
      <c r="F61" s="97">
        <f t="shared" si="19"/>
        <v>1.6527144908676052E-2</v>
      </c>
      <c r="G61" s="14">
        <f t="shared" si="20"/>
        <v>6.9506410026572887E-2</v>
      </c>
      <c r="H61" s="14">
        <f t="shared" si="21"/>
        <v>1.2987012987012988E-2</v>
      </c>
      <c r="I61" s="18">
        <f t="shared" si="22"/>
        <v>5.6497175141242938E-3</v>
      </c>
      <c r="J61" s="66"/>
      <c r="K61" s="66"/>
      <c r="L61" s="75"/>
      <c r="M61" s="66"/>
      <c r="N61" s="66"/>
      <c r="O61" s="66"/>
      <c r="P61" s="66"/>
    </row>
    <row r="62" spans="1:16" ht="15.75">
      <c r="A62" s="72"/>
      <c r="B62" s="19" t="s">
        <v>32</v>
      </c>
      <c r="C62" s="53">
        <v>2.1012244891999998</v>
      </c>
      <c r="D62" s="54">
        <v>0</v>
      </c>
      <c r="E62" s="54">
        <v>3</v>
      </c>
      <c r="F62" s="97">
        <f t="shared" si="19"/>
        <v>7.4725806993643645E-3</v>
      </c>
      <c r="G62" s="14">
        <f t="shared" si="20"/>
        <v>6.9790530998408325E-3</v>
      </c>
      <c r="H62" s="14">
        <f t="shared" si="21"/>
        <v>0</v>
      </c>
      <c r="I62" s="18">
        <f t="shared" si="22"/>
        <v>8.4745762711864406E-3</v>
      </c>
      <c r="J62" s="66"/>
      <c r="K62" s="66"/>
      <c r="L62" s="75"/>
      <c r="M62" s="66"/>
      <c r="N62" s="66"/>
      <c r="O62" s="66"/>
      <c r="P62" s="66"/>
    </row>
    <row r="63" spans="1:16" ht="16.5" thickBot="1">
      <c r="A63" s="72"/>
      <c r="B63" s="21" t="s">
        <v>157</v>
      </c>
      <c r="C63" s="55">
        <f>SUM(C56:C62)</f>
        <v>301.07587077219995</v>
      </c>
      <c r="D63" s="56">
        <f t="shared" ref="D63:E63" si="23">SUM(D56:D62)</f>
        <v>154</v>
      </c>
      <c r="E63" s="57">
        <f t="shared" si="23"/>
        <v>354</v>
      </c>
      <c r="F63" s="98">
        <f>SUM(F56:F62)</f>
        <v>0.99999999999999989</v>
      </c>
      <c r="G63" s="24">
        <f>SUM(G56:G62)</f>
        <v>1</v>
      </c>
      <c r="H63" s="24">
        <f>SUM(H56:H62)</f>
        <v>1</v>
      </c>
      <c r="I63" s="25">
        <f>SUM(I56:I62)</f>
        <v>0.99999999999999989</v>
      </c>
      <c r="J63" s="66"/>
      <c r="K63" s="66"/>
      <c r="L63" s="66"/>
      <c r="M63" s="66"/>
      <c r="N63" s="66"/>
      <c r="O63" s="66"/>
      <c r="P63" s="66"/>
    </row>
    <row r="64" spans="1:16" ht="15.75">
      <c r="A64" s="72"/>
      <c r="B64" s="67"/>
      <c r="C64" s="68"/>
      <c r="D64" s="68"/>
      <c r="E64" s="68"/>
      <c r="F64" s="94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1:16" ht="15.75">
      <c r="A65" s="72"/>
      <c r="B65" s="67"/>
      <c r="C65" s="68"/>
      <c r="D65" s="68"/>
      <c r="E65" s="68"/>
      <c r="F65" s="94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1:16" ht="15" customHeight="1" thickBot="1">
      <c r="A66" s="72"/>
      <c r="B66" s="70" t="s">
        <v>149</v>
      </c>
      <c r="C66" s="68"/>
      <c r="D66" s="68"/>
      <c r="E66" s="68"/>
      <c r="F66" s="94"/>
      <c r="G66" s="66"/>
      <c r="H66" s="66"/>
      <c r="I66" s="66"/>
      <c r="J66" s="66"/>
      <c r="K66" s="66"/>
      <c r="L66" s="75"/>
      <c r="M66" s="66"/>
      <c r="N66" s="66"/>
      <c r="O66" s="66"/>
      <c r="P66" s="66"/>
    </row>
    <row r="67" spans="1:16" ht="15.75">
      <c r="A67" s="73">
        <v>6</v>
      </c>
      <c r="B67" s="6" t="s">
        <v>5</v>
      </c>
      <c r="C67" s="50" t="s">
        <v>155</v>
      </c>
      <c r="D67" s="50" t="s">
        <v>156</v>
      </c>
      <c r="E67" s="50" t="s">
        <v>67</v>
      </c>
      <c r="F67" s="96" t="s">
        <v>260</v>
      </c>
      <c r="G67" s="9" t="s">
        <v>155</v>
      </c>
      <c r="H67" s="9" t="s">
        <v>156</v>
      </c>
      <c r="I67" s="9" t="s">
        <v>67</v>
      </c>
      <c r="J67" s="66"/>
      <c r="K67" s="66"/>
      <c r="L67" s="75"/>
      <c r="M67" s="66"/>
      <c r="N67" s="66"/>
      <c r="O67" s="66"/>
      <c r="P67" s="66"/>
    </row>
    <row r="68" spans="1:16" ht="15.75">
      <c r="A68" s="72"/>
      <c r="B68" s="17" t="s">
        <v>26</v>
      </c>
      <c r="C68" s="51">
        <v>2.3362237757000002</v>
      </c>
      <c r="D68" s="52">
        <v>5</v>
      </c>
      <c r="E68" s="52">
        <v>5</v>
      </c>
      <c r="F68" s="97">
        <f t="shared" ref="F68:F74" si="24">G68*0.16+H68*0.09+I68*0.75</f>
        <v>1.4756831842461172E-2</v>
      </c>
      <c r="G68" s="14">
        <f>C68/C$75</f>
        <v>7.7595848837512483E-3</v>
      </c>
      <c r="H68" s="14">
        <f>D68/D$75</f>
        <v>3.2467532467532464E-2</v>
      </c>
      <c r="I68" s="18">
        <f>E68/E$75</f>
        <v>1.4124293785310734E-2</v>
      </c>
      <c r="J68" s="66"/>
      <c r="K68" s="66"/>
      <c r="L68" s="75"/>
      <c r="M68" s="66"/>
      <c r="N68" s="66"/>
      <c r="O68" s="66"/>
      <c r="P68" s="66"/>
    </row>
    <row r="69" spans="1:16" ht="15.75">
      <c r="A69" s="72"/>
      <c r="B69" s="19" t="s">
        <v>27</v>
      </c>
      <c r="C69" s="53">
        <v>2.1877888051999999</v>
      </c>
      <c r="D69" s="54">
        <v>4</v>
      </c>
      <c r="E69" s="54">
        <v>8</v>
      </c>
      <c r="F69" s="97">
        <f t="shared" si="24"/>
        <v>2.0449466034825971E-2</v>
      </c>
      <c r="G69" s="14">
        <f t="shared" ref="G69:G74" si="25">C69/C$75</f>
        <v>7.2665697174422103E-3</v>
      </c>
      <c r="H69" s="14">
        <f t="shared" ref="H69:H74" si="26">D69/D$75</f>
        <v>2.5974025974025976E-2</v>
      </c>
      <c r="I69" s="18">
        <f t="shared" ref="I69:I74" si="27">E69/E$75</f>
        <v>2.2598870056497175E-2</v>
      </c>
      <c r="J69" s="66"/>
      <c r="K69" s="66"/>
      <c r="L69" s="75"/>
      <c r="M69" s="66"/>
      <c r="N69" s="66"/>
      <c r="O69" s="66"/>
      <c r="P69" s="66"/>
    </row>
    <row r="70" spans="1:16" ht="15.75">
      <c r="A70" s="72"/>
      <c r="B70" s="19" t="s">
        <v>28</v>
      </c>
      <c r="C70" s="53">
        <v>8.3478462534000002</v>
      </c>
      <c r="D70" s="54">
        <v>32</v>
      </c>
      <c r="E70" s="54">
        <v>59</v>
      </c>
      <c r="F70" s="97">
        <f t="shared" si="24"/>
        <v>0.14813757384059117</v>
      </c>
      <c r="G70" s="14">
        <f t="shared" si="25"/>
        <v>2.7726719620578055E-2</v>
      </c>
      <c r="H70" s="14">
        <f t="shared" si="26"/>
        <v>0.20779220779220781</v>
      </c>
      <c r="I70" s="18">
        <f t="shared" si="27"/>
        <v>0.16666666666666666</v>
      </c>
      <c r="J70" s="66"/>
      <c r="K70" s="66"/>
      <c r="L70" s="75"/>
      <c r="M70" s="66"/>
      <c r="N70" s="66"/>
      <c r="O70" s="66"/>
      <c r="P70" s="66"/>
    </row>
    <row r="71" spans="1:16" ht="15.75">
      <c r="A71" s="72"/>
      <c r="B71" s="19" t="s">
        <v>29</v>
      </c>
      <c r="C71" s="53">
        <v>39.343279709000001</v>
      </c>
      <c r="D71" s="54">
        <v>26</v>
      </c>
      <c r="E71" s="54">
        <v>98</v>
      </c>
      <c r="F71" s="97">
        <f t="shared" si="24"/>
        <v>0.24373002496737423</v>
      </c>
      <c r="G71" s="14">
        <f t="shared" si="25"/>
        <v>0.13067563205313271</v>
      </c>
      <c r="H71" s="14">
        <f t="shared" si="26"/>
        <v>0.16883116883116883</v>
      </c>
      <c r="I71" s="18">
        <f t="shared" si="27"/>
        <v>0.2768361581920904</v>
      </c>
      <c r="J71" s="66"/>
      <c r="K71" s="66"/>
      <c r="L71" s="75"/>
      <c r="M71" s="66"/>
      <c r="N71" s="66"/>
      <c r="O71" s="66"/>
      <c r="P71" s="66"/>
    </row>
    <row r="72" spans="1:16" ht="15.75">
      <c r="A72" s="72"/>
      <c r="B72" s="19" t="s">
        <v>30</v>
      </c>
      <c r="C72" s="53">
        <v>74.831229762999996</v>
      </c>
      <c r="D72" s="54">
        <v>74</v>
      </c>
      <c r="E72" s="54">
        <v>160</v>
      </c>
      <c r="F72" s="97">
        <f t="shared" si="24"/>
        <v>0.42199717811659082</v>
      </c>
      <c r="G72" s="14">
        <f t="shared" si="25"/>
        <v>0.24854608763987474</v>
      </c>
      <c r="H72" s="14">
        <f t="shared" si="26"/>
        <v>0.48051948051948051</v>
      </c>
      <c r="I72" s="18">
        <f t="shared" si="27"/>
        <v>0.4519774011299435</v>
      </c>
      <c r="J72" s="66"/>
      <c r="K72" s="66"/>
      <c r="L72" s="75"/>
      <c r="M72" s="66"/>
      <c r="N72" s="66"/>
      <c r="O72" s="66"/>
      <c r="P72" s="66"/>
    </row>
    <row r="73" spans="1:16" ht="15.75">
      <c r="A73" s="72"/>
      <c r="B73" s="19" t="s">
        <v>31</v>
      </c>
      <c r="C73" s="53">
        <v>170.67063568</v>
      </c>
      <c r="D73" s="54">
        <v>12</v>
      </c>
      <c r="E73" s="54">
        <v>19</v>
      </c>
      <c r="F73" s="97">
        <f t="shared" si="24"/>
        <v>0.13796629506635774</v>
      </c>
      <c r="G73" s="34">
        <f t="shared" si="25"/>
        <v>0.56686919228271959</v>
      </c>
      <c r="H73" s="14">
        <f t="shared" si="26"/>
        <v>7.792207792207792E-2</v>
      </c>
      <c r="I73" s="18">
        <f t="shared" si="27"/>
        <v>5.3672316384180789E-2</v>
      </c>
      <c r="J73" s="66"/>
      <c r="K73" s="66"/>
      <c r="L73" s="75"/>
      <c r="M73" s="66"/>
      <c r="N73" s="66"/>
      <c r="O73" s="66"/>
      <c r="P73" s="66"/>
    </row>
    <row r="74" spans="1:16" ht="15.75">
      <c r="A74" s="72"/>
      <c r="B74" s="19" t="s">
        <v>32</v>
      </c>
      <c r="C74" s="53">
        <v>3.3588667851</v>
      </c>
      <c r="D74" s="54">
        <v>1</v>
      </c>
      <c r="E74" s="54">
        <v>5</v>
      </c>
      <c r="F74" s="97">
        <f t="shared" si="24"/>
        <v>1.2962630131798847E-2</v>
      </c>
      <c r="G74" s="14">
        <f t="shared" si="25"/>
        <v>1.1156213802501331E-2</v>
      </c>
      <c r="H74" s="14">
        <f t="shared" si="26"/>
        <v>6.4935064935064939E-3</v>
      </c>
      <c r="I74" s="18">
        <f t="shared" si="27"/>
        <v>1.4124293785310734E-2</v>
      </c>
      <c r="J74" s="66"/>
      <c r="K74" s="66"/>
      <c r="L74" s="75"/>
      <c r="M74" s="66"/>
      <c r="N74" s="66"/>
      <c r="O74" s="66"/>
      <c r="P74" s="66"/>
    </row>
    <row r="75" spans="1:16" ht="16.5" thickBot="1">
      <c r="A75" s="72"/>
      <c r="B75" s="21" t="s">
        <v>157</v>
      </c>
      <c r="C75" s="55">
        <f>SUM(C68:C74)</f>
        <v>301.07587077140005</v>
      </c>
      <c r="D75" s="56">
        <f t="shared" ref="D75:E75" si="28">SUM(D68:D74)</f>
        <v>154</v>
      </c>
      <c r="E75" s="57">
        <f t="shared" si="28"/>
        <v>354</v>
      </c>
      <c r="F75" s="98">
        <f>SUM(F68:F74)</f>
        <v>0.99999999999999989</v>
      </c>
      <c r="G75" s="24">
        <f>SUM(G68:G74)</f>
        <v>0.99999999999999989</v>
      </c>
      <c r="H75" s="24">
        <f t="shared" ref="H75:I75" si="29">SUM(H68:H74)</f>
        <v>1</v>
      </c>
      <c r="I75" s="25">
        <f t="shared" si="29"/>
        <v>1</v>
      </c>
      <c r="J75" s="66"/>
      <c r="K75" s="66"/>
      <c r="L75" s="75"/>
      <c r="M75" s="66"/>
      <c r="N75" s="66"/>
      <c r="O75" s="66"/>
      <c r="P75" s="66"/>
    </row>
    <row r="76" spans="1:16" ht="15.75">
      <c r="A76" s="72"/>
      <c r="B76" s="67"/>
      <c r="C76" s="68"/>
      <c r="D76" s="68"/>
      <c r="E76" s="68"/>
      <c r="F76" s="94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1:16" ht="15.75">
      <c r="A77" s="72"/>
      <c r="B77" s="67"/>
      <c r="C77" s="68"/>
      <c r="D77" s="68"/>
      <c r="E77" s="68"/>
      <c r="F77" s="94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1:16" ht="15" customHeight="1" thickBot="1">
      <c r="A78" s="72"/>
      <c r="B78" s="70" t="s">
        <v>148</v>
      </c>
      <c r="C78" s="68"/>
      <c r="D78" s="68"/>
      <c r="E78" s="68"/>
      <c r="F78" s="94"/>
      <c r="G78" s="66"/>
      <c r="H78" s="66"/>
      <c r="I78" s="66"/>
      <c r="J78" s="66"/>
      <c r="K78" s="66"/>
      <c r="L78" s="75"/>
      <c r="M78" s="66"/>
      <c r="N78" s="66"/>
      <c r="O78" s="66"/>
      <c r="P78" s="66"/>
    </row>
    <row r="79" spans="1:16" ht="15.75">
      <c r="A79" s="73">
        <v>7</v>
      </c>
      <c r="B79" s="6" t="s">
        <v>6</v>
      </c>
      <c r="C79" s="50" t="s">
        <v>155</v>
      </c>
      <c r="D79" s="50" t="s">
        <v>156</v>
      </c>
      <c r="E79" s="50" t="s">
        <v>67</v>
      </c>
      <c r="F79" s="96" t="s">
        <v>260</v>
      </c>
      <c r="G79" s="9" t="s">
        <v>155</v>
      </c>
      <c r="H79" s="9" t="s">
        <v>156</v>
      </c>
      <c r="I79" s="9" t="s">
        <v>67</v>
      </c>
      <c r="J79" s="66"/>
      <c r="K79" s="66"/>
      <c r="L79" s="75"/>
      <c r="M79" s="66"/>
      <c r="N79" s="66"/>
      <c r="O79" s="66"/>
      <c r="P79" s="66"/>
    </row>
    <row r="80" spans="1:16" ht="15.75">
      <c r="A80" s="72"/>
      <c r="B80" s="26">
        <v>0</v>
      </c>
      <c r="C80" s="51">
        <v>57.622196985999999</v>
      </c>
      <c r="D80" s="52">
        <v>20</v>
      </c>
      <c r="E80" s="52">
        <v>36</v>
      </c>
      <c r="F80" s="97">
        <f t="shared" ref="F80:F85" si="30">G80*0.16+H80*0.09+I80*0.75</f>
        <v>0.11858151873176387</v>
      </c>
      <c r="G80" s="14">
        <f>C80/C$75</f>
        <v>0.19138762876733886</v>
      </c>
      <c r="H80" s="14">
        <f t="shared" ref="H80" si="31">D80/D$75</f>
        <v>0.12987012987012986</v>
      </c>
      <c r="I80" s="18">
        <f t="shared" ref="I80" si="32">E80/E$75</f>
        <v>0.10169491525423729</v>
      </c>
      <c r="J80" s="66"/>
      <c r="K80" s="66"/>
      <c r="L80" s="75"/>
      <c r="M80" s="66"/>
      <c r="N80" s="66"/>
      <c r="O80" s="66"/>
      <c r="P80" s="66"/>
    </row>
    <row r="81" spans="1:16" ht="15.75">
      <c r="A81" s="72"/>
      <c r="B81" s="27">
        <v>1</v>
      </c>
      <c r="C81" s="53">
        <v>118.73697208</v>
      </c>
      <c r="D81" s="54">
        <v>86</v>
      </c>
      <c r="E81" s="54">
        <v>133</v>
      </c>
      <c r="F81" s="97">
        <f t="shared" si="30"/>
        <v>0.39513949456588116</v>
      </c>
      <c r="G81" s="14">
        <f t="shared" ref="G81:G85" si="33">C81/C$75</f>
        <v>0.3943755830574488</v>
      </c>
      <c r="H81" s="14">
        <f t="shared" ref="H81:H85" si="34">D81/D$75</f>
        <v>0.55844155844155841</v>
      </c>
      <c r="I81" s="18">
        <f t="shared" ref="I81:I85" si="35">E81/E$75</f>
        <v>0.37570621468926552</v>
      </c>
      <c r="J81" s="66"/>
      <c r="K81" s="66"/>
      <c r="L81" s="75"/>
      <c r="M81" s="66"/>
      <c r="N81" s="66"/>
      <c r="O81" s="66"/>
      <c r="P81" s="66"/>
    </row>
    <row r="82" spans="1:16" ht="15.75">
      <c r="A82" s="72"/>
      <c r="B82" s="27">
        <v>2</v>
      </c>
      <c r="C82" s="53">
        <v>65.711902613999996</v>
      </c>
      <c r="D82" s="54">
        <v>40</v>
      </c>
      <c r="E82" s="54">
        <v>113</v>
      </c>
      <c r="F82" s="97">
        <f t="shared" si="30"/>
        <v>0.29770451575019963</v>
      </c>
      <c r="G82" s="14">
        <f t="shared" si="33"/>
        <v>0.21825695445349563</v>
      </c>
      <c r="H82" s="14">
        <f t="shared" si="34"/>
        <v>0.25974025974025972</v>
      </c>
      <c r="I82" s="18">
        <f t="shared" si="35"/>
        <v>0.3192090395480226</v>
      </c>
      <c r="J82" s="66"/>
      <c r="K82" s="66"/>
      <c r="L82" s="75"/>
      <c r="M82" s="66"/>
      <c r="N82" s="66"/>
      <c r="O82" s="66"/>
      <c r="P82" s="66"/>
    </row>
    <row r="83" spans="1:16" ht="15.75">
      <c r="A83" s="72"/>
      <c r="B83" s="27">
        <v>3</v>
      </c>
      <c r="C83" s="53">
        <v>42.611491649000001</v>
      </c>
      <c r="D83" s="54">
        <v>6</v>
      </c>
      <c r="E83" s="54">
        <v>54</v>
      </c>
      <c r="F83" s="97">
        <f t="shared" si="30"/>
        <v>0.14055819202590886</v>
      </c>
      <c r="G83" s="14">
        <f t="shared" si="33"/>
        <v>0.14153074286499007</v>
      </c>
      <c r="H83" s="14">
        <f t="shared" si="34"/>
        <v>3.896103896103896E-2</v>
      </c>
      <c r="I83" s="18">
        <f t="shared" si="35"/>
        <v>0.15254237288135594</v>
      </c>
      <c r="J83" s="66"/>
      <c r="K83" s="66"/>
      <c r="L83" s="75"/>
      <c r="M83" s="66"/>
      <c r="N83" s="66"/>
      <c r="O83" s="66"/>
      <c r="P83" s="66"/>
    </row>
    <row r="84" spans="1:16" ht="15.75">
      <c r="A84" s="72"/>
      <c r="B84" s="27">
        <v>4</v>
      </c>
      <c r="C84" s="53">
        <v>14.393272195</v>
      </c>
      <c r="D84" s="54">
        <v>0</v>
      </c>
      <c r="E84" s="54">
        <v>12</v>
      </c>
      <c r="F84" s="97">
        <f t="shared" si="30"/>
        <v>3.3072709601357352E-2</v>
      </c>
      <c r="G84" s="14">
        <f t="shared" si="33"/>
        <v>4.7806129923737659E-2</v>
      </c>
      <c r="H84" s="14">
        <f t="shared" si="34"/>
        <v>0</v>
      </c>
      <c r="I84" s="18">
        <f t="shared" si="35"/>
        <v>3.3898305084745763E-2</v>
      </c>
      <c r="J84" s="66"/>
      <c r="K84" s="66"/>
      <c r="L84" s="75"/>
      <c r="M84" s="66"/>
      <c r="N84" s="66"/>
      <c r="O84" s="66"/>
      <c r="P84" s="66"/>
    </row>
    <row r="85" spans="1:16" ht="15.75">
      <c r="A85" s="72"/>
      <c r="B85" s="19" t="s">
        <v>59</v>
      </c>
      <c r="C85" s="53">
        <v>2.0000352492000002</v>
      </c>
      <c r="D85" s="54">
        <v>2</v>
      </c>
      <c r="E85" s="54">
        <v>6</v>
      </c>
      <c r="F85" s="97">
        <f t="shared" si="30"/>
        <v>1.4943569325845611E-2</v>
      </c>
      <c r="G85" s="14">
        <f t="shared" si="33"/>
        <v>6.6429609389673768E-3</v>
      </c>
      <c r="H85" s="14">
        <f t="shared" si="34"/>
        <v>1.2987012987012988E-2</v>
      </c>
      <c r="I85" s="18">
        <f t="shared" si="35"/>
        <v>1.6949152542372881E-2</v>
      </c>
      <c r="J85" s="66"/>
      <c r="K85" s="66"/>
      <c r="L85" s="66"/>
      <c r="M85" s="66"/>
      <c r="N85" s="66"/>
      <c r="O85" s="66"/>
      <c r="P85" s="66"/>
    </row>
    <row r="86" spans="1:16" ht="16.5" thickBot="1">
      <c r="A86" s="72"/>
      <c r="B86" s="21" t="s">
        <v>157</v>
      </c>
      <c r="C86" s="55">
        <f>SUM(C80:C85)</f>
        <v>301.07587077319999</v>
      </c>
      <c r="D86" s="56">
        <f t="shared" ref="D86:E86" si="36">SUM(D80:D85)</f>
        <v>154</v>
      </c>
      <c r="E86" s="57">
        <f t="shared" si="36"/>
        <v>354</v>
      </c>
      <c r="F86" s="98">
        <f>SUM(F80:F85)</f>
        <v>1.0000000000009566</v>
      </c>
      <c r="G86" s="24">
        <f>SUM(G80:G85)</f>
        <v>1.0000000000059786</v>
      </c>
      <c r="H86" s="24">
        <f>SUM(H80:H85)</f>
        <v>0.99999999999999989</v>
      </c>
      <c r="I86" s="25">
        <f>SUM(I80:I85)</f>
        <v>1</v>
      </c>
      <c r="J86" s="66"/>
      <c r="K86" s="66"/>
      <c r="L86" s="66"/>
      <c r="M86" s="66"/>
      <c r="N86" s="66"/>
      <c r="O86" s="66"/>
      <c r="P86" s="66"/>
    </row>
    <row r="87" spans="1:16" ht="15.75">
      <c r="A87" s="72"/>
      <c r="B87" s="67"/>
      <c r="C87" s="68"/>
      <c r="D87" s="68"/>
      <c r="E87" s="68"/>
      <c r="F87" s="94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1:16" ht="15.75">
      <c r="A88" s="72"/>
      <c r="B88" s="67"/>
      <c r="C88" s="68"/>
      <c r="D88" s="68"/>
      <c r="E88" s="68"/>
      <c r="F88" s="94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1:16" ht="16.5" thickBot="1">
      <c r="A89" s="72"/>
      <c r="B89" s="70" t="s">
        <v>147</v>
      </c>
      <c r="C89" s="68"/>
      <c r="D89" s="68"/>
      <c r="E89" s="68"/>
      <c r="F89" s="94"/>
      <c r="G89" s="66"/>
      <c r="H89" s="66"/>
      <c r="I89" s="66"/>
      <c r="J89" s="66"/>
      <c r="K89" s="66"/>
      <c r="L89" s="75"/>
      <c r="M89" s="66"/>
      <c r="N89" s="66"/>
      <c r="O89" s="66"/>
      <c r="P89" s="66"/>
    </row>
    <row r="90" spans="1:16" ht="15.75">
      <c r="A90" s="73">
        <v>8</v>
      </c>
      <c r="B90" s="29" t="s">
        <v>7</v>
      </c>
      <c r="C90" s="50" t="s">
        <v>155</v>
      </c>
      <c r="D90" s="50" t="s">
        <v>156</v>
      </c>
      <c r="E90" s="50" t="s">
        <v>67</v>
      </c>
      <c r="F90" s="96" t="s">
        <v>260</v>
      </c>
      <c r="G90" s="9" t="s">
        <v>155</v>
      </c>
      <c r="H90" s="9" t="s">
        <v>156</v>
      </c>
      <c r="I90" s="9" t="s">
        <v>67</v>
      </c>
      <c r="J90" s="66"/>
      <c r="K90" s="66"/>
      <c r="L90" s="75"/>
      <c r="M90" s="66"/>
      <c r="N90" s="66"/>
      <c r="O90" s="66"/>
      <c r="P90" s="66"/>
    </row>
    <row r="91" spans="1:16" ht="15.75">
      <c r="A91" s="72"/>
      <c r="B91" s="31">
        <v>0</v>
      </c>
      <c r="C91" s="51">
        <v>143.89804271</v>
      </c>
      <c r="D91" s="52">
        <v>100</v>
      </c>
      <c r="E91" s="52">
        <v>136</v>
      </c>
      <c r="F91" s="97">
        <f t="shared" ref="F91:F96" si="37">G91*0.16+H91*0.09+I91*0.75</f>
        <v>0.42304853003864223</v>
      </c>
      <c r="G91" s="14">
        <f>C91/C$97</f>
        <v>0.47794611485465494</v>
      </c>
      <c r="H91" s="34">
        <f>D91/D$97</f>
        <v>0.64935064935064934</v>
      </c>
      <c r="I91" s="18">
        <f>E91/E$97</f>
        <v>0.38418079096045199</v>
      </c>
      <c r="J91" s="66"/>
      <c r="K91" s="66"/>
      <c r="L91" s="75"/>
      <c r="M91" s="66"/>
      <c r="N91" s="66"/>
      <c r="O91" s="66"/>
      <c r="P91" s="66"/>
    </row>
    <row r="92" spans="1:16" ht="15.75">
      <c r="A92" s="72"/>
      <c r="B92" s="32">
        <v>1</v>
      </c>
      <c r="C92" s="53">
        <v>111.57969493</v>
      </c>
      <c r="D92" s="54">
        <v>43</v>
      </c>
      <c r="E92" s="54">
        <v>156</v>
      </c>
      <c r="F92" s="97">
        <f t="shared" si="37"/>
        <v>0.41493486402954705</v>
      </c>
      <c r="G92" s="14">
        <f t="shared" ref="G92:G96" si="38">C92/C$97</f>
        <v>0.37060324577128601</v>
      </c>
      <c r="H92" s="14">
        <f t="shared" ref="H92:H96" si="39">D92/D$97</f>
        <v>0.2792207792207792</v>
      </c>
      <c r="I92" s="18">
        <f t="shared" ref="I92:I96" si="40">E92/E$97</f>
        <v>0.44067796610169491</v>
      </c>
      <c r="J92" s="66"/>
      <c r="K92" s="66"/>
      <c r="L92" s="75"/>
      <c r="M92" s="66"/>
      <c r="N92" s="66"/>
      <c r="O92" s="66"/>
      <c r="P92" s="66"/>
    </row>
    <row r="93" spans="1:16" ht="15.75">
      <c r="A93" s="72"/>
      <c r="B93" s="32">
        <v>2</v>
      </c>
      <c r="C93" s="53">
        <v>34.137196643999999</v>
      </c>
      <c r="D93" s="54">
        <v>9</v>
      </c>
      <c r="E93" s="54">
        <v>42</v>
      </c>
      <c r="F93" s="97">
        <f t="shared" si="37"/>
        <v>0.11238423648144585</v>
      </c>
      <c r="G93" s="14">
        <f t="shared" si="38"/>
        <v>0.11338403358904982</v>
      </c>
      <c r="H93" s="14">
        <f t="shared" si="39"/>
        <v>5.844155844155844E-2</v>
      </c>
      <c r="I93" s="18">
        <f t="shared" si="40"/>
        <v>0.11864406779661017</v>
      </c>
      <c r="J93" s="66"/>
      <c r="K93" s="66"/>
      <c r="L93" s="75"/>
      <c r="M93" s="66"/>
      <c r="N93" s="66"/>
      <c r="O93" s="66"/>
      <c r="P93" s="66"/>
    </row>
    <row r="94" spans="1:16" ht="15.75">
      <c r="A94" s="72"/>
      <c r="B94" s="32">
        <v>3</v>
      </c>
      <c r="C94" s="53">
        <v>9.2403689867000001</v>
      </c>
      <c r="D94" s="54">
        <v>1</v>
      </c>
      <c r="E94" s="54">
        <v>17</v>
      </c>
      <c r="F94" s="97">
        <f t="shared" si="37"/>
        <v>4.1511951009119724E-2</v>
      </c>
      <c r="G94" s="14">
        <f t="shared" si="38"/>
        <v>3.0691164201011041E-2</v>
      </c>
      <c r="H94" s="14">
        <f t="shared" si="39"/>
        <v>6.4935064935064939E-3</v>
      </c>
      <c r="I94" s="18">
        <f t="shared" si="40"/>
        <v>4.8022598870056499E-2</v>
      </c>
      <c r="J94" s="66"/>
      <c r="K94" s="66"/>
      <c r="L94" s="75"/>
      <c r="M94" s="66"/>
      <c r="N94" s="66"/>
      <c r="O94" s="66"/>
      <c r="P94" s="66"/>
    </row>
    <row r="95" spans="1:16" ht="15.75">
      <c r="A95" s="72"/>
      <c r="B95" s="32">
        <v>4</v>
      </c>
      <c r="C95" s="53">
        <v>0.991258741</v>
      </c>
      <c r="D95" s="54">
        <v>0</v>
      </c>
      <c r="E95" s="54">
        <v>2</v>
      </c>
      <c r="F95" s="97">
        <f t="shared" si="37"/>
        <v>4.764070299024265E-3</v>
      </c>
      <c r="G95" s="14">
        <f t="shared" si="38"/>
        <v>3.2923885214440293E-3</v>
      </c>
      <c r="H95" s="14">
        <f t="shared" si="39"/>
        <v>0</v>
      </c>
      <c r="I95" s="18">
        <f t="shared" si="40"/>
        <v>5.6497175141242938E-3</v>
      </c>
      <c r="J95" s="66"/>
      <c r="K95" s="66"/>
      <c r="L95" s="75"/>
      <c r="M95" s="66"/>
      <c r="N95" s="66"/>
      <c r="O95" s="66"/>
      <c r="P95" s="66"/>
    </row>
    <row r="96" spans="1:16" ht="15.75">
      <c r="A96" s="72"/>
      <c r="B96" s="30" t="s">
        <v>59</v>
      </c>
      <c r="C96" s="53">
        <v>1.2293087562</v>
      </c>
      <c r="D96" s="54">
        <v>1</v>
      </c>
      <c r="E96" s="54">
        <v>1</v>
      </c>
      <c r="F96" s="97">
        <f t="shared" si="37"/>
        <v>3.3563481422208418E-3</v>
      </c>
      <c r="G96" s="14">
        <f t="shared" si="38"/>
        <v>4.083053062554045E-3</v>
      </c>
      <c r="H96" s="14">
        <f t="shared" si="39"/>
        <v>6.4935064935064939E-3</v>
      </c>
      <c r="I96" s="18">
        <f t="shared" si="40"/>
        <v>2.8248587570621469E-3</v>
      </c>
      <c r="J96" s="66"/>
      <c r="K96" s="66"/>
      <c r="L96" s="75"/>
      <c r="M96" s="66"/>
      <c r="N96" s="66"/>
      <c r="O96" s="66"/>
      <c r="P96" s="66"/>
    </row>
    <row r="97" spans="1:16" ht="16.5" thickBot="1">
      <c r="A97" s="72"/>
      <c r="B97" s="33" t="s">
        <v>157</v>
      </c>
      <c r="C97" s="55">
        <f>SUM(C91:C96)</f>
        <v>301.07587076790003</v>
      </c>
      <c r="D97" s="56">
        <f t="shared" ref="D97:E97" si="41">SUM(D91:D96)</f>
        <v>154</v>
      </c>
      <c r="E97" s="57">
        <f t="shared" si="41"/>
        <v>354</v>
      </c>
      <c r="F97" s="98">
        <f>SUM(F91:F96)</f>
        <v>1</v>
      </c>
      <c r="G97" s="24">
        <f>SUM(G91:G96)</f>
        <v>0.99999999999999978</v>
      </c>
      <c r="H97" s="24">
        <f>SUM(H91:H96)</f>
        <v>0.99999999999999989</v>
      </c>
      <c r="I97" s="25">
        <f>SUM(I91:I96)</f>
        <v>1</v>
      </c>
      <c r="J97" s="66"/>
      <c r="K97" s="66"/>
      <c r="L97" s="66"/>
      <c r="M97" s="66"/>
      <c r="N97" s="66"/>
      <c r="O97" s="66"/>
      <c r="P97" s="66"/>
    </row>
    <row r="98" spans="1:16" ht="15.75">
      <c r="A98" s="72"/>
      <c r="B98" s="67"/>
      <c r="C98" s="68"/>
      <c r="D98" s="68"/>
      <c r="E98" s="68"/>
      <c r="F98" s="94"/>
      <c r="G98" s="66"/>
      <c r="H98" s="66"/>
      <c r="I98" s="66"/>
      <c r="J98" s="66"/>
      <c r="K98" s="66"/>
      <c r="L98" s="66"/>
      <c r="M98" s="66"/>
      <c r="N98" s="66"/>
      <c r="O98" s="66"/>
      <c r="P98" s="66"/>
    </row>
    <row r="99" spans="1:16" ht="15.75">
      <c r="A99" s="72"/>
      <c r="B99" s="67"/>
      <c r="C99" s="68"/>
      <c r="D99" s="68"/>
      <c r="E99" s="68"/>
      <c r="F99" s="94"/>
      <c r="G99" s="66"/>
      <c r="H99" s="66"/>
      <c r="I99" s="66"/>
      <c r="J99" s="66"/>
      <c r="K99" s="66"/>
      <c r="L99" s="66"/>
      <c r="M99" s="66"/>
      <c r="N99" s="66"/>
      <c r="O99" s="66"/>
      <c r="P99" s="66"/>
    </row>
    <row r="100" spans="1:16" ht="16.5" thickBot="1">
      <c r="A100" s="72"/>
      <c r="B100" s="70" t="s">
        <v>146</v>
      </c>
      <c r="C100" s="68"/>
      <c r="D100" s="68"/>
      <c r="E100" s="68"/>
      <c r="F100" s="94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16" ht="16.5" customHeight="1">
      <c r="A101" s="73">
        <v>9</v>
      </c>
      <c r="B101" s="29" t="s">
        <v>8</v>
      </c>
      <c r="C101" s="50" t="s">
        <v>155</v>
      </c>
      <c r="D101" s="50" t="s">
        <v>156</v>
      </c>
      <c r="E101" s="50" t="s">
        <v>67</v>
      </c>
      <c r="F101" s="96" t="s">
        <v>260</v>
      </c>
      <c r="G101" s="9" t="s">
        <v>155</v>
      </c>
      <c r="H101" s="9" t="s">
        <v>156</v>
      </c>
      <c r="I101" s="9" t="s">
        <v>67</v>
      </c>
      <c r="J101" s="66"/>
      <c r="K101" s="66"/>
      <c r="L101" s="75"/>
      <c r="M101" s="66"/>
      <c r="N101" s="66"/>
      <c r="O101" s="66"/>
      <c r="P101" s="66"/>
    </row>
    <row r="102" spans="1:16" ht="15.75">
      <c r="A102" s="72"/>
      <c r="B102" s="31">
        <v>0</v>
      </c>
      <c r="C102" s="51">
        <v>0</v>
      </c>
      <c r="D102" s="52">
        <v>22</v>
      </c>
      <c r="E102" s="52">
        <v>0</v>
      </c>
      <c r="F102" s="97">
        <f t="shared" ref="F102:F112" si="42">G102*0.16+H102*0.09+I102*0.75</f>
        <v>1.2857142857142855E-2</v>
      </c>
      <c r="G102" s="14">
        <f>C102/C$113</f>
        <v>0</v>
      </c>
      <c r="H102" s="14">
        <f>D102/D$113</f>
        <v>0.14285714285714285</v>
      </c>
      <c r="I102" s="18">
        <f>E102/E$113</f>
        <v>0</v>
      </c>
      <c r="J102" s="66"/>
      <c r="K102" s="66"/>
      <c r="L102" s="75"/>
      <c r="M102" s="66"/>
      <c r="N102" s="66"/>
      <c r="O102" s="66"/>
      <c r="P102" s="66"/>
    </row>
    <row r="103" spans="1:16" ht="15.75">
      <c r="A103" s="72"/>
      <c r="B103" s="32">
        <v>1</v>
      </c>
      <c r="C103" s="53">
        <v>11.009664384000001</v>
      </c>
      <c r="D103" s="54">
        <v>25</v>
      </c>
      <c r="E103" s="54">
        <v>33</v>
      </c>
      <c r="F103" s="97">
        <f t="shared" si="42"/>
        <v>9.0176800925371017E-2</v>
      </c>
      <c r="G103" s="14">
        <f t="shared" ref="G103:G112" si="43">C103/C$113</f>
        <v>3.6550634098915444E-2</v>
      </c>
      <c r="H103" s="14">
        <f t="shared" ref="H103:H112" si="44">D103/D$113</f>
        <v>0.16233766233766234</v>
      </c>
      <c r="I103" s="18">
        <f t="shared" ref="I103:I112" si="45">E103/E$113</f>
        <v>9.295774647887324E-2</v>
      </c>
      <c r="J103" s="66"/>
      <c r="K103" s="66"/>
      <c r="L103" s="75"/>
      <c r="M103" s="66"/>
      <c r="N103" s="66"/>
      <c r="O103" s="66"/>
      <c r="P103" s="66"/>
    </row>
    <row r="104" spans="1:16" ht="15.75">
      <c r="A104" s="72"/>
      <c r="B104" s="32">
        <v>2</v>
      </c>
      <c r="C104" s="53">
        <v>66.775024892999994</v>
      </c>
      <c r="D104" s="54">
        <v>55</v>
      </c>
      <c r="E104" s="54">
        <v>97</v>
      </c>
      <c r="F104" s="97">
        <f t="shared" si="42"/>
        <v>0.27254191911410497</v>
      </c>
      <c r="G104" s="14">
        <f t="shared" si="43"/>
        <v>0.22168427816536909</v>
      </c>
      <c r="H104" s="14">
        <f t="shared" si="44"/>
        <v>0.35714285714285715</v>
      </c>
      <c r="I104" s="18">
        <f t="shared" si="45"/>
        <v>0.27323943661971833</v>
      </c>
      <c r="J104" s="66"/>
      <c r="K104" s="66"/>
      <c r="L104" s="75"/>
      <c r="M104" s="66"/>
      <c r="N104" s="66"/>
      <c r="O104" s="66"/>
      <c r="P104" s="66"/>
    </row>
    <row r="105" spans="1:16" ht="15.75">
      <c r="A105" s="72"/>
      <c r="B105" s="32">
        <v>3</v>
      </c>
      <c r="C105" s="53">
        <v>33.854141802999997</v>
      </c>
      <c r="D105" s="54">
        <v>29</v>
      </c>
      <c r="E105" s="54">
        <v>54</v>
      </c>
      <c r="F105" s="97">
        <f t="shared" si="42"/>
        <v>0.1490151649134798</v>
      </c>
      <c r="G105" s="14">
        <f t="shared" si="43"/>
        <v>0.11239128701983968</v>
      </c>
      <c r="H105" s="14">
        <f t="shared" si="44"/>
        <v>0.18831168831168832</v>
      </c>
      <c r="I105" s="18">
        <f t="shared" si="45"/>
        <v>0.15211267605633802</v>
      </c>
      <c r="J105" s="66"/>
      <c r="K105" s="66"/>
      <c r="L105" s="75"/>
      <c r="M105" s="66"/>
      <c r="N105" s="66"/>
      <c r="O105" s="66"/>
      <c r="P105" s="66"/>
    </row>
    <row r="106" spans="1:16" ht="15.75">
      <c r="A106" s="72"/>
      <c r="B106" s="32">
        <v>4</v>
      </c>
      <c r="C106" s="53">
        <v>51.558588336</v>
      </c>
      <c r="D106" s="54">
        <v>13</v>
      </c>
      <c r="E106" s="54">
        <v>65</v>
      </c>
      <c r="F106" s="97">
        <f t="shared" si="42"/>
        <v>0.17230818067971415</v>
      </c>
      <c r="G106" s="14">
        <f t="shared" si="43"/>
        <v>0.17116771512712314</v>
      </c>
      <c r="H106" s="14">
        <f t="shared" si="44"/>
        <v>8.4415584415584416E-2</v>
      </c>
      <c r="I106" s="18">
        <f t="shared" si="45"/>
        <v>0.18309859154929578</v>
      </c>
      <c r="J106" s="66"/>
      <c r="K106" s="66"/>
      <c r="L106" s="75"/>
      <c r="M106" s="66"/>
      <c r="N106" s="66"/>
      <c r="O106" s="66"/>
      <c r="P106" s="66"/>
    </row>
    <row r="107" spans="1:16" ht="15.75">
      <c r="A107" s="72"/>
      <c r="B107" s="32">
        <v>5</v>
      </c>
      <c r="C107" s="53">
        <v>50.943611513</v>
      </c>
      <c r="D107" s="54">
        <v>5</v>
      </c>
      <c r="E107" s="54">
        <v>56</v>
      </c>
      <c r="F107" s="97">
        <f t="shared" si="42"/>
        <v>0.14829210878280413</v>
      </c>
      <c r="G107" s="14">
        <f t="shared" si="43"/>
        <v>0.16912607316122882</v>
      </c>
      <c r="H107" s="14">
        <f t="shared" si="44"/>
        <v>3.2467532467532464E-2</v>
      </c>
      <c r="I107" s="18">
        <f t="shared" si="45"/>
        <v>0.15774647887323945</v>
      </c>
      <c r="J107" s="66"/>
      <c r="K107" s="66"/>
      <c r="L107" s="75"/>
      <c r="M107" s="66"/>
      <c r="N107" s="66"/>
      <c r="O107" s="66"/>
      <c r="P107" s="66"/>
    </row>
    <row r="108" spans="1:16" ht="15.75">
      <c r="A108" s="72"/>
      <c r="B108" s="32">
        <v>6</v>
      </c>
      <c r="C108" s="53">
        <v>38.619781484000001</v>
      </c>
      <c r="D108" s="54">
        <v>2</v>
      </c>
      <c r="E108" s="54">
        <v>34</v>
      </c>
      <c r="F108" s="97">
        <f t="shared" si="42"/>
        <v>9.3513830267914433E-2</v>
      </c>
      <c r="G108" s="14">
        <f t="shared" si="43"/>
        <v>0.12821258239743938</v>
      </c>
      <c r="H108" s="14">
        <f t="shared" si="44"/>
        <v>1.2987012987012988E-2</v>
      </c>
      <c r="I108" s="18">
        <f t="shared" si="45"/>
        <v>9.5774647887323941E-2</v>
      </c>
      <c r="J108" s="66"/>
      <c r="K108" s="66"/>
      <c r="L108" s="75"/>
      <c r="M108" s="66"/>
      <c r="N108" s="66"/>
      <c r="O108" s="66"/>
      <c r="P108" s="66"/>
    </row>
    <row r="109" spans="1:16" ht="15.75">
      <c r="A109" s="72"/>
      <c r="B109" s="32">
        <v>7</v>
      </c>
      <c r="C109" s="53">
        <v>23.103555487000001</v>
      </c>
      <c r="D109" s="54">
        <v>0</v>
      </c>
      <c r="E109" s="54">
        <v>11</v>
      </c>
      <c r="F109" s="97">
        <f t="shared" si="42"/>
        <v>3.5511557891157453E-2</v>
      </c>
      <c r="G109" s="14">
        <f t="shared" si="43"/>
        <v>7.6700757946494655E-2</v>
      </c>
      <c r="H109" s="14">
        <f t="shared" si="44"/>
        <v>0</v>
      </c>
      <c r="I109" s="18">
        <f t="shared" si="45"/>
        <v>3.0985915492957747E-2</v>
      </c>
      <c r="J109" s="66"/>
      <c r="K109" s="66"/>
      <c r="L109" s="75"/>
      <c r="M109" s="66"/>
      <c r="N109" s="66"/>
      <c r="O109" s="66"/>
      <c r="P109" s="66"/>
    </row>
    <row r="110" spans="1:16" ht="15.75">
      <c r="A110" s="72"/>
      <c r="B110" s="32">
        <v>8</v>
      </c>
      <c r="C110" s="53">
        <v>10.251189629000001</v>
      </c>
      <c r="D110" s="54">
        <v>2</v>
      </c>
      <c r="E110" s="54">
        <v>4</v>
      </c>
      <c r="F110" s="97">
        <f t="shared" si="42"/>
        <v>1.5064751061286775E-2</v>
      </c>
      <c r="G110" s="14">
        <f t="shared" si="43"/>
        <v>3.4032597919396827E-2</v>
      </c>
      <c r="H110" s="14">
        <f t="shared" si="44"/>
        <v>1.2987012987012988E-2</v>
      </c>
      <c r="I110" s="18">
        <f t="shared" si="45"/>
        <v>1.1267605633802818E-2</v>
      </c>
      <c r="J110" s="66"/>
      <c r="K110" s="66"/>
      <c r="L110" s="75"/>
      <c r="M110" s="66"/>
      <c r="N110" s="66"/>
      <c r="O110" s="66"/>
      <c r="P110" s="66"/>
    </row>
    <row r="111" spans="1:16" ht="15.75">
      <c r="A111" s="72"/>
      <c r="B111" s="32">
        <v>9</v>
      </c>
      <c r="C111" s="53">
        <v>2.1012244891999998</v>
      </c>
      <c r="D111" s="54">
        <v>0</v>
      </c>
      <c r="E111" s="54">
        <v>0</v>
      </c>
      <c r="F111" s="97">
        <f t="shared" si="42"/>
        <v>1.1161261202627365E-3</v>
      </c>
      <c r="G111" s="14">
        <f t="shared" si="43"/>
        <v>6.9757882516421031E-3</v>
      </c>
      <c r="H111" s="14">
        <f t="shared" si="44"/>
        <v>0</v>
      </c>
      <c r="I111" s="18">
        <f t="shared" si="45"/>
        <v>0</v>
      </c>
      <c r="J111" s="66"/>
      <c r="K111" s="66"/>
      <c r="L111" s="75"/>
      <c r="M111" s="66"/>
      <c r="N111" s="66"/>
      <c r="O111" s="66"/>
      <c r="P111" s="66"/>
    </row>
    <row r="112" spans="1:16" ht="15.75">
      <c r="A112" s="72"/>
      <c r="B112" s="30" t="s">
        <v>60</v>
      </c>
      <c r="C112" s="53">
        <v>13</v>
      </c>
      <c r="D112" s="54">
        <v>1</v>
      </c>
      <c r="E112" s="54">
        <v>1</v>
      </c>
      <c r="F112" s="97">
        <f t="shared" si="42"/>
        <v>9.6024173867617583E-3</v>
      </c>
      <c r="G112" s="14">
        <f t="shared" si="43"/>
        <v>4.3158285912550914E-2</v>
      </c>
      <c r="H112" s="14">
        <f t="shared" si="44"/>
        <v>6.4935064935064939E-3</v>
      </c>
      <c r="I112" s="18">
        <f t="shared" si="45"/>
        <v>2.8169014084507044E-3</v>
      </c>
      <c r="J112" s="66"/>
      <c r="K112" s="66"/>
      <c r="L112" s="75"/>
      <c r="M112" s="66"/>
      <c r="N112" s="66"/>
      <c r="O112" s="66"/>
      <c r="P112" s="66"/>
    </row>
    <row r="113" spans="1:16" ht="16.5" thickBot="1">
      <c r="A113" s="72"/>
      <c r="B113" s="21" t="s">
        <v>157</v>
      </c>
      <c r="C113" s="55">
        <f>SUM(C103:C112)</f>
        <v>301.21678201819998</v>
      </c>
      <c r="D113" s="56">
        <f t="shared" ref="D113:I113" si="46">SUM(D102:D112)</f>
        <v>154</v>
      </c>
      <c r="E113" s="57">
        <f t="shared" si="46"/>
        <v>355</v>
      </c>
      <c r="F113" s="98">
        <f t="shared" si="46"/>
        <v>0.99999999999999989</v>
      </c>
      <c r="G113" s="24">
        <f t="shared" si="46"/>
        <v>1.0000000000000002</v>
      </c>
      <c r="H113" s="24">
        <f t="shared" si="46"/>
        <v>0.99999999999999989</v>
      </c>
      <c r="I113" s="25">
        <f t="shared" si="46"/>
        <v>0.99999999999999989</v>
      </c>
      <c r="J113" s="66"/>
      <c r="K113" s="66"/>
      <c r="L113" s="66"/>
      <c r="M113" s="66"/>
      <c r="N113" s="66"/>
      <c r="O113" s="66"/>
      <c r="P113" s="66"/>
    </row>
    <row r="114" spans="1:16" ht="15.75">
      <c r="A114" s="72"/>
      <c r="B114" s="67"/>
      <c r="C114" s="68"/>
      <c r="D114" s="68"/>
      <c r="E114" s="68"/>
      <c r="F114" s="94"/>
      <c r="G114" s="66"/>
      <c r="H114" s="66"/>
      <c r="I114" s="66"/>
      <c r="J114" s="66"/>
      <c r="K114" s="66"/>
      <c r="L114" s="66"/>
      <c r="M114" s="66"/>
      <c r="N114" s="66"/>
      <c r="O114" s="66"/>
      <c r="P114" s="66"/>
    </row>
    <row r="115" spans="1:16" ht="15.75">
      <c r="A115" s="72"/>
      <c r="B115" s="67"/>
      <c r="C115" s="68"/>
      <c r="D115" s="68"/>
      <c r="E115" s="68"/>
      <c r="F115" s="94"/>
      <c r="G115" s="66"/>
      <c r="H115" s="66"/>
      <c r="I115" s="66"/>
      <c r="J115" s="66"/>
      <c r="K115" s="66"/>
      <c r="L115" s="66"/>
      <c r="M115" s="66"/>
      <c r="N115" s="66"/>
      <c r="O115" s="66"/>
      <c r="P115" s="66"/>
    </row>
    <row r="116" spans="1:16" ht="15" customHeight="1" thickBot="1">
      <c r="A116" s="72"/>
      <c r="B116" s="70" t="s">
        <v>145</v>
      </c>
      <c r="C116" s="68"/>
      <c r="D116" s="68"/>
      <c r="E116" s="68"/>
      <c r="F116" s="94"/>
      <c r="G116" s="66"/>
      <c r="H116" s="66"/>
      <c r="I116" s="66"/>
      <c r="J116" s="66"/>
      <c r="K116" s="66"/>
      <c r="L116" s="75"/>
      <c r="M116" s="66"/>
      <c r="N116" s="66"/>
      <c r="O116" s="66"/>
      <c r="P116" s="66"/>
    </row>
    <row r="117" spans="1:16" ht="15.75">
      <c r="A117" s="73">
        <v>10</v>
      </c>
      <c r="B117" s="6" t="s">
        <v>9</v>
      </c>
      <c r="C117" s="50" t="s">
        <v>155</v>
      </c>
      <c r="D117" s="50" t="s">
        <v>156</v>
      </c>
      <c r="E117" s="50" t="s">
        <v>67</v>
      </c>
      <c r="F117" s="96" t="s">
        <v>260</v>
      </c>
      <c r="G117" s="9" t="s">
        <v>155</v>
      </c>
      <c r="H117" s="9" t="s">
        <v>156</v>
      </c>
      <c r="I117" s="9" t="s">
        <v>67</v>
      </c>
      <c r="J117" s="66"/>
      <c r="K117" s="66"/>
      <c r="L117" s="75"/>
      <c r="M117" s="66"/>
      <c r="N117" s="66"/>
      <c r="O117" s="66"/>
      <c r="P117" s="66"/>
    </row>
    <row r="118" spans="1:16" ht="15.75">
      <c r="A118" s="72"/>
      <c r="B118" s="17" t="s">
        <v>33</v>
      </c>
      <c r="C118" s="51">
        <v>133.15122110999999</v>
      </c>
      <c r="D118" s="52">
        <v>73</v>
      </c>
      <c r="E118" s="52">
        <v>164</v>
      </c>
      <c r="F118" s="97">
        <f t="shared" ref="F118:F123" si="47">G118*0.16+H118*0.09+I118*0.75</f>
        <v>0.46088018652380103</v>
      </c>
      <c r="G118" s="34">
        <f>C118/C$124</f>
        <v>0.44225138589262036</v>
      </c>
      <c r="H118" s="34">
        <f>D118/D$124</f>
        <v>0.47402597402597402</v>
      </c>
      <c r="I118" s="35">
        <f>E118/E$124</f>
        <v>0.4632768361581921</v>
      </c>
      <c r="J118" s="66"/>
      <c r="K118" s="66"/>
      <c r="L118" s="75"/>
      <c r="M118" s="66"/>
      <c r="N118" s="66"/>
      <c r="O118" s="66"/>
      <c r="P118" s="66"/>
    </row>
    <row r="119" spans="1:16" ht="15.75">
      <c r="A119" s="72"/>
      <c r="B119" s="19" t="s">
        <v>34</v>
      </c>
      <c r="C119" s="53">
        <v>32.640335901</v>
      </c>
      <c r="D119" s="54">
        <v>53</v>
      </c>
      <c r="E119" s="54">
        <v>124</v>
      </c>
      <c r="F119" s="97">
        <f t="shared" si="47"/>
        <v>0.31103186277866146</v>
      </c>
      <c r="G119" s="14">
        <f t="shared" ref="G119:G123" si="48">C119/C$124</f>
        <v>0.10841232748659922</v>
      </c>
      <c r="H119" s="14">
        <f t="shared" ref="H119:H123" si="49">D119/D$124</f>
        <v>0.34415584415584416</v>
      </c>
      <c r="I119" s="18">
        <f t="shared" ref="I119:I123" si="50">E119/E$124</f>
        <v>0.35028248587570621</v>
      </c>
      <c r="J119" s="66"/>
      <c r="K119" s="66"/>
      <c r="L119" s="75"/>
      <c r="M119" s="66"/>
      <c r="N119" s="66"/>
      <c r="O119" s="66"/>
      <c r="P119" s="66"/>
    </row>
    <row r="120" spans="1:16" ht="15.75">
      <c r="A120" s="72"/>
      <c r="B120" s="19" t="s">
        <v>35</v>
      </c>
      <c r="C120" s="53">
        <v>120.68281287000001</v>
      </c>
      <c r="D120" s="54">
        <v>25</v>
      </c>
      <c r="E120" s="54">
        <v>64</v>
      </c>
      <c r="F120" s="97">
        <f t="shared" si="47"/>
        <v>0.21433777656113512</v>
      </c>
      <c r="G120" s="14">
        <f t="shared" si="48"/>
        <v>0.40083854132351537</v>
      </c>
      <c r="H120" s="14">
        <f t="shared" si="49"/>
        <v>0.16233766233766234</v>
      </c>
      <c r="I120" s="18">
        <f t="shared" si="50"/>
        <v>0.1807909604519774</v>
      </c>
      <c r="J120" s="66"/>
      <c r="K120" s="66"/>
      <c r="L120" s="75"/>
      <c r="M120" s="66"/>
      <c r="N120" s="66"/>
      <c r="O120" s="66"/>
      <c r="P120" s="66"/>
    </row>
    <row r="121" spans="1:16" ht="15.75">
      <c r="A121" s="72"/>
      <c r="B121" s="19" t="s">
        <v>36</v>
      </c>
      <c r="C121" s="53">
        <v>11.227814425</v>
      </c>
      <c r="D121" s="54">
        <v>1</v>
      </c>
      <c r="E121" s="54">
        <v>1</v>
      </c>
      <c r="F121" s="97">
        <f t="shared" si="47"/>
        <v>8.6698291025943293E-3</v>
      </c>
      <c r="G121" s="14">
        <f t="shared" si="48"/>
        <v>3.729230906488834E-2</v>
      </c>
      <c r="H121" s="14">
        <f t="shared" si="49"/>
        <v>6.4935064935064939E-3</v>
      </c>
      <c r="I121" s="18">
        <f t="shared" si="50"/>
        <v>2.8248587570621469E-3</v>
      </c>
      <c r="J121" s="66"/>
      <c r="K121" s="66"/>
      <c r="L121" s="75"/>
      <c r="M121" s="66"/>
      <c r="N121" s="66"/>
      <c r="O121" s="66"/>
      <c r="P121" s="66"/>
    </row>
    <row r="122" spans="1:16" ht="15.75">
      <c r="A122" s="72"/>
      <c r="B122" s="19" t="s">
        <v>37</v>
      </c>
      <c r="C122" s="53">
        <v>1.5701041029</v>
      </c>
      <c r="D122" s="54">
        <v>1</v>
      </c>
      <c r="E122" s="54">
        <v>0</v>
      </c>
      <c r="F122" s="97">
        <f t="shared" si="47"/>
        <v>1.4188120965491885E-3</v>
      </c>
      <c r="G122" s="14">
        <f t="shared" si="48"/>
        <v>5.2149782008350251E-3</v>
      </c>
      <c r="H122" s="14">
        <f t="shared" si="49"/>
        <v>6.4935064935064939E-3</v>
      </c>
      <c r="I122" s="18">
        <f t="shared" si="50"/>
        <v>0</v>
      </c>
      <c r="J122" s="66"/>
      <c r="K122" s="66"/>
      <c r="L122" s="75"/>
      <c r="M122" s="66"/>
      <c r="N122" s="66"/>
      <c r="O122" s="66"/>
      <c r="P122" s="66"/>
    </row>
    <row r="123" spans="1:16" ht="15.75">
      <c r="A123" s="72"/>
      <c r="B123" s="19" t="s">
        <v>20</v>
      </c>
      <c r="C123" s="53">
        <v>1.8035823682000001</v>
      </c>
      <c r="D123" s="54">
        <v>1</v>
      </c>
      <c r="E123" s="54">
        <v>1</v>
      </c>
      <c r="F123" s="97">
        <f t="shared" si="47"/>
        <v>3.6615329372588186E-3</v>
      </c>
      <c r="G123" s="14">
        <f t="shared" si="48"/>
        <v>5.9904580315414003E-3</v>
      </c>
      <c r="H123" s="14">
        <f t="shared" si="49"/>
        <v>6.4935064935064939E-3</v>
      </c>
      <c r="I123" s="18">
        <f t="shared" si="50"/>
        <v>2.8248587570621469E-3</v>
      </c>
      <c r="J123" s="66"/>
      <c r="K123" s="66"/>
      <c r="L123" s="75"/>
      <c r="M123" s="66"/>
      <c r="N123" s="66"/>
      <c r="O123" s="66"/>
      <c r="P123" s="66"/>
    </row>
    <row r="124" spans="1:16" ht="16.5" thickBot="1">
      <c r="A124" s="72"/>
      <c r="B124" s="21" t="s">
        <v>157</v>
      </c>
      <c r="C124" s="55">
        <f>SUM(C118:C123)</f>
        <v>301.07587077710008</v>
      </c>
      <c r="D124" s="56">
        <f t="shared" ref="D124:E124" si="51">SUM(D118:D123)</f>
        <v>154</v>
      </c>
      <c r="E124" s="57">
        <f t="shared" si="51"/>
        <v>354</v>
      </c>
      <c r="F124" s="98">
        <f>SUM(F118:F123)</f>
        <v>0.99999999999999989</v>
      </c>
      <c r="G124" s="24">
        <f>SUM(G118:G123)</f>
        <v>0.99999999999999978</v>
      </c>
      <c r="H124" s="24">
        <f>SUM(H118:H123)</f>
        <v>0.99999999999999978</v>
      </c>
      <c r="I124" s="25">
        <f>SUM(I118:I123)</f>
        <v>1</v>
      </c>
      <c r="J124" s="66"/>
      <c r="K124" s="66"/>
      <c r="L124" s="75"/>
      <c r="M124" s="66"/>
      <c r="N124" s="66"/>
      <c r="O124" s="66"/>
      <c r="P124" s="66"/>
    </row>
    <row r="125" spans="1:16" ht="15.75">
      <c r="A125" s="72"/>
      <c r="B125" s="67"/>
      <c r="C125" s="68"/>
      <c r="D125" s="68"/>
      <c r="E125" s="68"/>
      <c r="F125" s="94"/>
      <c r="G125" s="66"/>
      <c r="H125" s="66"/>
      <c r="I125" s="66"/>
      <c r="J125" s="66"/>
      <c r="K125" s="66"/>
      <c r="L125" s="66"/>
      <c r="M125" s="66"/>
      <c r="N125" s="66"/>
      <c r="O125" s="66"/>
      <c r="P125" s="66"/>
    </row>
    <row r="126" spans="1:16" ht="15.75">
      <c r="A126" s="72"/>
      <c r="B126" s="67"/>
      <c r="C126" s="68"/>
      <c r="D126" s="68"/>
      <c r="E126" s="68"/>
      <c r="F126" s="94"/>
      <c r="G126" s="66"/>
      <c r="H126" s="66"/>
      <c r="I126" s="66"/>
      <c r="J126" s="66"/>
      <c r="K126" s="66"/>
      <c r="L126" s="66"/>
      <c r="M126" s="66"/>
      <c r="N126" s="66"/>
      <c r="O126" s="66"/>
      <c r="P126" s="66"/>
    </row>
    <row r="127" spans="1:16" ht="15" customHeight="1" thickBot="1">
      <c r="A127" s="72"/>
      <c r="B127" s="70" t="s">
        <v>144</v>
      </c>
      <c r="C127" s="68"/>
      <c r="D127" s="68"/>
      <c r="E127" s="68"/>
      <c r="F127" s="94"/>
      <c r="G127" s="66"/>
      <c r="H127" s="66"/>
      <c r="I127" s="66"/>
      <c r="J127" s="66"/>
      <c r="K127" s="66"/>
      <c r="L127" s="75"/>
      <c r="M127" s="66"/>
      <c r="N127" s="66"/>
      <c r="O127" s="66"/>
      <c r="P127" s="66"/>
    </row>
    <row r="128" spans="1:16" ht="15.75">
      <c r="A128" s="73">
        <v>11</v>
      </c>
      <c r="B128" s="6" t="s">
        <v>14</v>
      </c>
      <c r="C128" s="50" t="s">
        <v>155</v>
      </c>
      <c r="D128" s="50" t="s">
        <v>156</v>
      </c>
      <c r="E128" s="50" t="s">
        <v>67</v>
      </c>
      <c r="F128" s="96" t="s">
        <v>260</v>
      </c>
      <c r="G128" s="9" t="s">
        <v>155</v>
      </c>
      <c r="H128" s="9" t="s">
        <v>156</v>
      </c>
      <c r="I128" s="9" t="s">
        <v>67</v>
      </c>
      <c r="J128" s="66"/>
      <c r="K128" s="66"/>
      <c r="L128" s="66"/>
      <c r="M128" s="66"/>
      <c r="N128" s="66"/>
      <c r="O128" s="66"/>
      <c r="P128" s="66"/>
    </row>
    <row r="129" spans="1:16" ht="15.75">
      <c r="A129" s="72"/>
      <c r="B129" s="17" t="s">
        <v>38</v>
      </c>
      <c r="C129" s="51">
        <v>37.733385935999998</v>
      </c>
      <c r="D129" s="52">
        <v>41</v>
      </c>
      <c r="E129" s="52">
        <v>79</v>
      </c>
      <c r="F129" s="97">
        <f t="shared" ref="F129:F134" si="52">G129*0.16+H129*0.09+I129*0.75</f>
        <v>0.2113864796075548</v>
      </c>
      <c r="G129" s="14">
        <f>C129/C$135</f>
        <v>0.12532849556614784</v>
      </c>
      <c r="H129" s="34">
        <f>D129/D$135</f>
        <v>0.26623376623376621</v>
      </c>
      <c r="I129" s="18">
        <f>E129/E$135</f>
        <v>0.2231638418079096</v>
      </c>
      <c r="J129" s="66"/>
      <c r="K129" s="66"/>
      <c r="L129" s="66"/>
      <c r="M129" s="66"/>
      <c r="N129" s="66"/>
      <c r="O129" s="66"/>
      <c r="P129" s="66"/>
    </row>
    <row r="130" spans="1:16" ht="15.75">
      <c r="A130" s="72"/>
      <c r="B130" s="19" t="s">
        <v>40</v>
      </c>
      <c r="C130" s="53">
        <v>12.638523005</v>
      </c>
      <c r="D130" s="54">
        <v>21</v>
      </c>
      <c r="E130" s="54">
        <v>40</v>
      </c>
      <c r="F130" s="97">
        <f t="shared" si="52"/>
        <v>0.10373494878139887</v>
      </c>
      <c r="G130" s="14">
        <f t="shared" ref="G130:G134" si="53">C130/C$135</f>
        <v>4.197786748004495E-2</v>
      </c>
      <c r="H130" s="14">
        <f t="shared" ref="H130:H134" si="54">D130/D$135</f>
        <v>0.13636363636363635</v>
      </c>
      <c r="I130" s="18">
        <f t="shared" ref="I130:I134" si="55">E130/E$135</f>
        <v>0.11299435028248588</v>
      </c>
      <c r="J130" s="66"/>
      <c r="K130" s="66"/>
      <c r="L130" s="66"/>
      <c r="M130" s="66"/>
      <c r="N130" s="66"/>
      <c r="O130" s="66"/>
      <c r="P130" s="66"/>
    </row>
    <row r="131" spans="1:16" ht="15.75">
      <c r="A131" s="72"/>
      <c r="B131" s="19" t="s">
        <v>39</v>
      </c>
      <c r="C131" s="53">
        <v>18.305344333000001</v>
      </c>
      <c r="D131" s="54">
        <v>25</v>
      </c>
      <c r="E131" s="54">
        <v>49</v>
      </c>
      <c r="F131" s="97">
        <f t="shared" si="52"/>
        <v>0.12815191247098912</v>
      </c>
      <c r="G131" s="14">
        <f t="shared" si="53"/>
        <v>6.0799772116034996E-2</v>
      </c>
      <c r="H131" s="14">
        <f t="shared" si="54"/>
        <v>0.16233766233766234</v>
      </c>
      <c r="I131" s="18">
        <f t="shared" si="55"/>
        <v>0.1384180790960452</v>
      </c>
      <c r="J131" s="66"/>
      <c r="K131" s="66"/>
      <c r="L131" s="66"/>
      <c r="M131" s="66"/>
      <c r="N131" s="66"/>
      <c r="O131" s="66"/>
      <c r="P131" s="66"/>
    </row>
    <row r="132" spans="1:16" ht="15.75">
      <c r="A132" s="72"/>
      <c r="B132" s="19" t="s">
        <v>41</v>
      </c>
      <c r="C132" s="53">
        <v>2.8158910050000001</v>
      </c>
      <c r="D132" s="54">
        <v>16</v>
      </c>
      <c r="E132" s="54">
        <v>38</v>
      </c>
      <c r="F132" s="97">
        <f t="shared" si="52"/>
        <v>9.1355565869060462E-2</v>
      </c>
      <c r="G132" s="14">
        <f t="shared" si="53"/>
        <v>9.3527621383746179E-3</v>
      </c>
      <c r="H132" s="14">
        <f t="shared" si="54"/>
        <v>0.1038961038961039</v>
      </c>
      <c r="I132" s="18">
        <f t="shared" si="55"/>
        <v>0.10734463276836158</v>
      </c>
      <c r="J132" s="66"/>
      <c r="K132" s="66"/>
      <c r="L132" s="66"/>
      <c r="M132" s="66"/>
      <c r="N132" s="66"/>
      <c r="O132" s="66"/>
      <c r="P132" s="66"/>
    </row>
    <row r="133" spans="1:16" ht="15.75">
      <c r="A133" s="72"/>
      <c r="B133" s="19" t="s">
        <v>42</v>
      </c>
      <c r="C133" s="53">
        <v>229.58272650000001</v>
      </c>
      <c r="D133" s="54">
        <v>48</v>
      </c>
      <c r="E133" s="54">
        <v>130</v>
      </c>
      <c r="F133" s="97">
        <f t="shared" si="52"/>
        <v>0.42548225329741096</v>
      </c>
      <c r="G133" s="14">
        <f t="shared" si="53"/>
        <v>0.76254110269939757</v>
      </c>
      <c r="H133" s="14">
        <f t="shared" si="54"/>
        <v>0.31168831168831168</v>
      </c>
      <c r="I133" s="18">
        <f t="shared" si="55"/>
        <v>0.3672316384180791</v>
      </c>
      <c r="J133" s="66"/>
      <c r="K133" s="66"/>
      <c r="L133" s="66"/>
      <c r="M133" s="66"/>
      <c r="N133" s="66"/>
      <c r="O133" s="66"/>
      <c r="P133" s="66"/>
    </row>
    <row r="134" spans="1:16" ht="15.75">
      <c r="A134" s="72"/>
      <c r="B134" s="19" t="s">
        <v>20</v>
      </c>
      <c r="C134" s="53">
        <v>0</v>
      </c>
      <c r="D134" s="54">
        <v>3</v>
      </c>
      <c r="E134" s="54">
        <v>18</v>
      </c>
      <c r="F134" s="97">
        <f t="shared" si="52"/>
        <v>3.9888839973585735E-2</v>
      </c>
      <c r="G134" s="14">
        <f t="shared" si="53"/>
        <v>0</v>
      </c>
      <c r="H134" s="14">
        <f t="shared" si="54"/>
        <v>1.948051948051948E-2</v>
      </c>
      <c r="I134" s="18">
        <f t="shared" si="55"/>
        <v>5.0847457627118647E-2</v>
      </c>
      <c r="J134" s="66"/>
      <c r="K134" s="66"/>
      <c r="L134" s="66"/>
      <c r="M134" s="66"/>
      <c r="N134" s="66"/>
      <c r="O134" s="66"/>
      <c r="P134" s="66"/>
    </row>
    <row r="135" spans="1:16" ht="16.5" thickBot="1">
      <c r="A135" s="72"/>
      <c r="B135" s="21" t="s">
        <v>157</v>
      </c>
      <c r="C135" s="55">
        <f>SUM(C129:C134)</f>
        <v>301.07587077900001</v>
      </c>
      <c r="D135" s="56">
        <f t="shared" ref="D135:E135" si="56">SUM(D129:D134)</f>
        <v>154</v>
      </c>
      <c r="E135" s="57">
        <f t="shared" si="56"/>
        <v>354</v>
      </c>
      <c r="F135" s="98">
        <f>SUM(F129:F134)</f>
        <v>1</v>
      </c>
      <c r="G135" s="24">
        <f>SUM(G129:G134)</f>
        <v>1</v>
      </c>
      <c r="H135" s="24">
        <f>SUM(H129:H134)</f>
        <v>0.99999999999999989</v>
      </c>
      <c r="I135" s="25">
        <f>SUM(I129:I134)</f>
        <v>0.99999999999999989</v>
      </c>
      <c r="J135" s="66"/>
      <c r="K135" s="66"/>
      <c r="L135" s="66"/>
      <c r="M135" s="66"/>
      <c r="N135" s="66"/>
      <c r="O135" s="66"/>
      <c r="P135" s="66"/>
    </row>
    <row r="136" spans="1:16" ht="15.75">
      <c r="A136" s="72"/>
      <c r="B136" s="67"/>
      <c r="C136" s="68"/>
      <c r="D136" s="68"/>
      <c r="E136" s="68"/>
      <c r="F136" s="94"/>
      <c r="G136" s="66"/>
      <c r="H136" s="66"/>
      <c r="I136" s="66"/>
      <c r="J136" s="66"/>
      <c r="K136" s="66"/>
      <c r="L136" s="66"/>
      <c r="M136" s="66"/>
      <c r="N136" s="66"/>
      <c r="O136" s="66"/>
      <c r="P136" s="66"/>
    </row>
    <row r="137" spans="1:16" s="8" customFormat="1" ht="15.75">
      <c r="A137" s="72"/>
      <c r="B137" s="67"/>
      <c r="C137" s="68"/>
      <c r="D137" s="68"/>
      <c r="E137" s="68"/>
      <c r="F137" s="94"/>
      <c r="G137" s="66"/>
      <c r="H137" s="66"/>
      <c r="I137" s="66"/>
      <c r="J137" s="66"/>
      <c r="K137" s="66"/>
      <c r="L137" s="66"/>
      <c r="M137" s="66"/>
      <c r="N137" s="66"/>
      <c r="O137" s="66"/>
      <c r="P137" s="66"/>
    </row>
    <row r="138" spans="1:16" ht="16.5" thickBot="1">
      <c r="A138" s="72"/>
      <c r="B138" s="70" t="s">
        <v>143</v>
      </c>
      <c r="C138" s="68"/>
      <c r="D138" s="68"/>
      <c r="E138" s="68"/>
      <c r="F138" s="94"/>
      <c r="G138" s="66"/>
      <c r="H138" s="66"/>
      <c r="I138" s="66"/>
      <c r="J138" s="66"/>
      <c r="K138" s="66"/>
      <c r="L138" s="66"/>
      <c r="M138" s="66"/>
      <c r="N138" s="66"/>
      <c r="O138" s="66"/>
      <c r="P138" s="66"/>
    </row>
    <row r="139" spans="1:16" ht="16.5" customHeight="1">
      <c r="A139" s="73">
        <v>12</v>
      </c>
      <c r="B139" s="6" t="s">
        <v>10</v>
      </c>
      <c r="C139" s="50" t="s">
        <v>155</v>
      </c>
      <c r="D139" s="50" t="s">
        <v>156</v>
      </c>
      <c r="E139" s="50" t="s">
        <v>67</v>
      </c>
      <c r="F139" s="96" t="s">
        <v>260</v>
      </c>
      <c r="G139" s="9" t="s">
        <v>155</v>
      </c>
      <c r="H139" s="9" t="s">
        <v>156</v>
      </c>
      <c r="I139" s="9" t="s">
        <v>67</v>
      </c>
      <c r="J139" s="66"/>
      <c r="K139" s="66"/>
      <c r="L139" s="75"/>
      <c r="M139" s="66"/>
      <c r="N139" s="66"/>
      <c r="O139" s="66"/>
      <c r="P139" s="66"/>
    </row>
    <row r="140" spans="1:16" ht="15.75">
      <c r="A140" s="72"/>
      <c r="B140" s="17" t="s">
        <v>38</v>
      </c>
      <c r="C140" s="51">
        <v>94.409319558999997</v>
      </c>
      <c r="D140" s="52">
        <v>25</v>
      </c>
      <c r="E140" s="52">
        <v>108</v>
      </c>
      <c r="F140" s="97">
        <f t="shared" ref="F140:F145" si="57">G140*0.16+H140*0.09+I140*0.75</f>
        <v>0.29359565844337293</v>
      </c>
      <c r="G140" s="34">
        <f>C140/C$146</f>
        <v>0.31357318444343396</v>
      </c>
      <c r="H140" s="14">
        <f>D140/D$146</f>
        <v>0.16233766233766234</v>
      </c>
      <c r="I140" s="35">
        <f>E140/E$146</f>
        <v>0.30508474576271188</v>
      </c>
      <c r="J140" s="66"/>
      <c r="K140" s="66"/>
      <c r="L140" s="66"/>
      <c r="M140" s="66"/>
      <c r="N140" s="66"/>
      <c r="O140" s="66"/>
      <c r="P140" s="66"/>
    </row>
    <row r="141" spans="1:16" ht="15.75">
      <c r="A141" s="72"/>
      <c r="B141" s="19" t="s">
        <v>40</v>
      </c>
      <c r="C141" s="53">
        <v>25.094845039999999</v>
      </c>
      <c r="D141" s="54">
        <v>24</v>
      </c>
      <c r="E141" s="54">
        <v>56</v>
      </c>
      <c r="F141" s="97">
        <f t="shared" si="57"/>
        <v>0.14600613280862654</v>
      </c>
      <c r="G141" s="14">
        <f t="shared" ref="G141:G145" si="58">C141/C$146</f>
        <v>8.3350568662764593E-2</v>
      </c>
      <c r="H141" s="14">
        <f t="shared" ref="H141:H145" si="59">D141/D$146</f>
        <v>0.15584415584415584</v>
      </c>
      <c r="I141" s="18">
        <f t="shared" ref="I141:I145" si="60">E141/E$146</f>
        <v>0.15819209039548024</v>
      </c>
      <c r="J141" s="66"/>
      <c r="K141" s="66"/>
      <c r="L141" s="66"/>
      <c r="M141" s="66"/>
      <c r="N141" s="66"/>
      <c r="O141" s="66"/>
      <c r="P141" s="66"/>
    </row>
    <row r="142" spans="1:16" ht="15.75">
      <c r="A142" s="72"/>
      <c r="B142" s="19" t="s">
        <v>39</v>
      </c>
      <c r="C142" s="53">
        <v>71.288367203000007</v>
      </c>
      <c r="D142" s="54">
        <v>17</v>
      </c>
      <c r="E142" s="54">
        <v>60</v>
      </c>
      <c r="F142" s="97">
        <f t="shared" si="57"/>
        <v>0.17493830839967872</v>
      </c>
      <c r="G142" s="14">
        <f t="shared" si="58"/>
        <v>0.23677874623010733</v>
      </c>
      <c r="H142" s="14">
        <f t="shared" si="59"/>
        <v>0.11038961038961038</v>
      </c>
      <c r="I142" s="18">
        <f t="shared" si="60"/>
        <v>0.16949152542372881</v>
      </c>
      <c r="J142" s="66"/>
      <c r="K142" s="66"/>
      <c r="L142" s="66"/>
      <c r="M142" s="66"/>
      <c r="N142" s="66"/>
      <c r="O142" s="66"/>
      <c r="P142" s="66"/>
    </row>
    <row r="143" spans="1:16" ht="15.75">
      <c r="A143" s="72"/>
      <c r="B143" s="19" t="s">
        <v>41</v>
      </c>
      <c r="C143" s="53">
        <v>7.0878220521999999</v>
      </c>
      <c r="D143" s="54">
        <v>17</v>
      </c>
      <c r="E143" s="54">
        <v>22</v>
      </c>
      <c r="F143" s="97">
        <f t="shared" si="57"/>
        <v>6.0311898043375001E-2</v>
      </c>
      <c r="G143" s="14">
        <f t="shared" si="58"/>
        <v>2.3541647604904004E-2</v>
      </c>
      <c r="H143" s="14">
        <f t="shared" si="59"/>
        <v>0.11038961038961038</v>
      </c>
      <c r="I143" s="18">
        <f t="shared" si="60"/>
        <v>6.2146892655367235E-2</v>
      </c>
      <c r="J143" s="66"/>
      <c r="K143" s="66"/>
      <c r="L143" s="66"/>
      <c r="M143" s="66"/>
      <c r="N143" s="66"/>
      <c r="O143" s="66"/>
      <c r="P143" s="66"/>
    </row>
    <row r="144" spans="1:16" ht="15.75">
      <c r="A144" s="72"/>
      <c r="B144" s="19" t="s">
        <v>42</v>
      </c>
      <c r="C144" s="53">
        <v>101.06113954</v>
      </c>
      <c r="D144" s="54">
        <v>69</v>
      </c>
      <c r="E144" s="54">
        <v>95</v>
      </c>
      <c r="F144" s="97">
        <f t="shared" si="57"/>
        <v>0.29530253139851081</v>
      </c>
      <c r="G144" s="14">
        <f t="shared" si="58"/>
        <v>0.33566668520723425</v>
      </c>
      <c r="H144" s="14">
        <f t="shared" si="59"/>
        <v>0.44805194805194803</v>
      </c>
      <c r="I144" s="18">
        <f t="shared" si="60"/>
        <v>0.26836158192090398</v>
      </c>
      <c r="J144" s="66"/>
      <c r="K144" s="66"/>
      <c r="L144" s="66"/>
      <c r="M144" s="66"/>
      <c r="N144" s="66"/>
      <c r="O144" s="66"/>
      <c r="P144" s="66"/>
    </row>
    <row r="145" spans="1:16" ht="15.75">
      <c r="A145" s="72"/>
      <c r="B145" s="19" t="s">
        <v>20</v>
      </c>
      <c r="C145" s="53">
        <v>2.134377384</v>
      </c>
      <c r="D145" s="54">
        <v>2</v>
      </c>
      <c r="E145" s="54">
        <v>13</v>
      </c>
      <c r="F145" s="97">
        <f t="shared" si="57"/>
        <v>2.984547090643604E-2</v>
      </c>
      <c r="G145" s="14">
        <f t="shared" si="58"/>
        <v>7.089167851555854E-3</v>
      </c>
      <c r="H145" s="14">
        <f t="shared" si="59"/>
        <v>1.2987012987012988E-2</v>
      </c>
      <c r="I145" s="18">
        <f t="shared" si="60"/>
        <v>3.6723163841807911E-2</v>
      </c>
      <c r="J145" s="66"/>
      <c r="K145" s="66"/>
      <c r="L145" s="66"/>
      <c r="M145" s="66"/>
      <c r="N145" s="66"/>
      <c r="O145" s="66"/>
      <c r="P145" s="66"/>
    </row>
    <row r="146" spans="1:16" ht="16.5" thickBot="1">
      <c r="A146" s="72"/>
      <c r="B146" s="21" t="s">
        <v>157</v>
      </c>
      <c r="C146" s="55">
        <f>SUM(C140:C145)</f>
        <v>301.0758707782</v>
      </c>
      <c r="D146" s="56">
        <f t="shared" ref="D146:E146" si="61">SUM(D140:D145)</f>
        <v>154</v>
      </c>
      <c r="E146" s="57">
        <f t="shared" si="61"/>
        <v>354</v>
      </c>
      <c r="F146" s="98">
        <f>SUM(F140:F145)</f>
        <v>1</v>
      </c>
      <c r="G146" s="24">
        <f>SUM(G140:G145)</f>
        <v>1</v>
      </c>
      <c r="H146" s="24">
        <f>SUM(H140:H145)</f>
        <v>1</v>
      </c>
      <c r="I146" s="25">
        <f>SUM(I140:I145)</f>
        <v>1</v>
      </c>
      <c r="J146" s="66"/>
      <c r="K146" s="66"/>
      <c r="L146" s="75"/>
      <c r="M146" s="66"/>
      <c r="N146" s="66"/>
      <c r="O146" s="66"/>
      <c r="P146" s="66"/>
    </row>
    <row r="147" spans="1:16" ht="15.75">
      <c r="A147" s="72"/>
      <c r="B147" s="67"/>
      <c r="C147" s="68"/>
      <c r="D147" s="68"/>
      <c r="E147" s="68"/>
      <c r="F147" s="94"/>
      <c r="G147" s="66"/>
      <c r="H147" s="66"/>
      <c r="I147" s="66"/>
      <c r="J147" s="66"/>
      <c r="K147" s="66"/>
      <c r="L147" s="75"/>
      <c r="M147" s="66"/>
      <c r="N147" s="66"/>
      <c r="O147" s="66"/>
      <c r="P147" s="66"/>
    </row>
    <row r="148" spans="1:16" ht="15.75">
      <c r="A148" s="72"/>
      <c r="B148" s="67"/>
      <c r="C148" s="68"/>
      <c r="D148" s="68"/>
      <c r="E148" s="68"/>
      <c r="F148" s="94"/>
      <c r="G148" s="66"/>
      <c r="H148" s="66"/>
      <c r="I148" s="66"/>
      <c r="J148" s="66"/>
      <c r="K148" s="66"/>
      <c r="L148" s="66"/>
      <c r="M148" s="66"/>
      <c r="N148" s="66"/>
      <c r="O148" s="66"/>
      <c r="P148" s="66"/>
    </row>
    <row r="149" spans="1:16" ht="16.5" thickBot="1">
      <c r="A149" s="72"/>
      <c r="B149" s="70" t="s">
        <v>171</v>
      </c>
      <c r="C149" s="68"/>
      <c r="D149" s="68"/>
      <c r="E149" s="68"/>
      <c r="F149" s="94"/>
      <c r="G149" s="66"/>
      <c r="H149" s="66"/>
      <c r="I149" s="66"/>
      <c r="J149" s="66"/>
      <c r="K149" s="66"/>
      <c r="L149" s="75"/>
      <c r="M149" s="66"/>
      <c r="N149" s="66"/>
      <c r="O149" s="66"/>
      <c r="P149" s="66"/>
    </row>
    <row r="150" spans="1:16" ht="16.5" customHeight="1">
      <c r="A150" s="73">
        <v>13</v>
      </c>
      <c r="B150" s="6" t="s">
        <v>11</v>
      </c>
      <c r="C150" s="50" t="s">
        <v>155</v>
      </c>
      <c r="D150" s="50" t="s">
        <v>156</v>
      </c>
      <c r="E150" s="50" t="s">
        <v>67</v>
      </c>
      <c r="F150" s="96" t="s">
        <v>260</v>
      </c>
      <c r="G150" s="9" t="s">
        <v>155</v>
      </c>
      <c r="H150" s="9" t="s">
        <v>156</v>
      </c>
      <c r="I150" s="9" t="s">
        <v>67</v>
      </c>
      <c r="J150" s="66"/>
      <c r="K150" s="66"/>
      <c r="L150" s="75"/>
      <c r="M150" s="66"/>
      <c r="N150" s="66"/>
      <c r="O150" s="66"/>
      <c r="P150" s="66"/>
    </row>
    <row r="151" spans="1:16" ht="15.75">
      <c r="A151" s="72"/>
      <c r="B151" s="17" t="s">
        <v>43</v>
      </c>
      <c r="C151" s="51">
        <v>19.912758347</v>
      </c>
      <c r="D151" s="52">
        <v>6</v>
      </c>
      <c r="E151" s="52">
        <v>25</v>
      </c>
      <c r="F151" s="97">
        <f t="shared" ref="F151:F156" si="62">G151*0.16+H151*0.09+I151*0.75</f>
        <v>8.5558202673010036E-2</v>
      </c>
      <c r="G151" s="14">
        <f>C151/C$157</f>
        <v>0.104368646713073</v>
      </c>
      <c r="H151" s="14">
        <f>D151/D$157</f>
        <v>4.9180327868852458E-2</v>
      </c>
      <c r="I151" s="18">
        <f>E151/E$157</f>
        <v>8.5910652920962199E-2</v>
      </c>
      <c r="J151" s="66"/>
      <c r="K151" s="66"/>
      <c r="L151" s="75"/>
      <c r="M151" s="66"/>
      <c r="N151" s="66"/>
      <c r="O151" s="66"/>
      <c r="P151" s="66"/>
    </row>
    <row r="152" spans="1:16" ht="15.75">
      <c r="A152" s="72"/>
      <c r="B152" s="19" t="s">
        <v>44</v>
      </c>
      <c r="C152" s="53">
        <v>38.040763943999998</v>
      </c>
      <c r="D152" s="54">
        <v>48</v>
      </c>
      <c r="E152" s="54">
        <v>115</v>
      </c>
      <c r="F152" s="97">
        <f t="shared" si="62"/>
        <v>0.36370284899934124</v>
      </c>
      <c r="G152" s="14">
        <f t="shared" ref="G152:G156" si="63">C152/C$157</f>
        <v>0.19938287722779952</v>
      </c>
      <c r="H152" s="14">
        <f t="shared" ref="H152:H156" si="64">D152/D$157</f>
        <v>0.39344262295081966</v>
      </c>
      <c r="I152" s="18">
        <f t="shared" ref="I152:I156" si="65">E152/E$157</f>
        <v>0.3951890034364261</v>
      </c>
      <c r="J152" s="66"/>
      <c r="K152" s="66"/>
      <c r="L152" s="75"/>
      <c r="M152" s="66"/>
      <c r="N152" s="66"/>
      <c r="O152" s="66"/>
      <c r="P152" s="66"/>
    </row>
    <row r="153" spans="1:16" ht="15.75">
      <c r="A153" s="72"/>
      <c r="B153" s="19" t="s">
        <v>17</v>
      </c>
      <c r="C153" s="53">
        <v>88.354285270999995</v>
      </c>
      <c r="D153" s="54">
        <v>44</v>
      </c>
      <c r="E153" s="54">
        <v>110</v>
      </c>
      <c r="F153" s="97">
        <f t="shared" si="62"/>
        <v>0.3900587150377629</v>
      </c>
      <c r="G153" s="14">
        <f t="shared" si="63"/>
        <v>0.46309090003215653</v>
      </c>
      <c r="H153" s="14">
        <f t="shared" si="64"/>
        <v>0.36065573770491804</v>
      </c>
      <c r="I153" s="18">
        <f t="shared" si="65"/>
        <v>0.37800687285223367</v>
      </c>
      <c r="J153" s="66"/>
      <c r="K153" s="66"/>
      <c r="L153" s="75"/>
      <c r="M153" s="66"/>
      <c r="N153" s="66"/>
      <c r="O153" s="66"/>
      <c r="P153" s="66"/>
    </row>
    <row r="154" spans="1:16" ht="15.75">
      <c r="A154" s="72"/>
      <c r="B154" s="19" t="s">
        <v>45</v>
      </c>
      <c r="C154" s="53">
        <v>16.318829546</v>
      </c>
      <c r="D154" s="54">
        <v>16</v>
      </c>
      <c r="E154" s="54">
        <v>19</v>
      </c>
      <c r="F154" s="97">
        <f t="shared" si="62"/>
        <v>7.4457439586859325E-2</v>
      </c>
      <c r="G154" s="14">
        <f t="shared" si="63"/>
        <v>8.5531804583664162E-2</v>
      </c>
      <c r="H154" s="14">
        <f t="shared" si="64"/>
        <v>0.13114754098360656</v>
      </c>
      <c r="I154" s="18">
        <f t="shared" si="65"/>
        <v>6.5292096219931275E-2</v>
      </c>
      <c r="J154" s="66"/>
      <c r="K154" s="66"/>
      <c r="L154" s="75"/>
      <c r="M154" s="66"/>
      <c r="N154" s="66"/>
      <c r="O154" s="66"/>
      <c r="P154" s="66"/>
    </row>
    <row r="155" spans="1:16" ht="15.75">
      <c r="A155" s="72"/>
      <c r="B155" s="19" t="s">
        <v>46</v>
      </c>
      <c r="C155" s="53">
        <v>22.130382865000001</v>
      </c>
      <c r="D155" s="54">
        <v>5</v>
      </c>
      <c r="E155" s="54">
        <v>12</v>
      </c>
      <c r="F155" s="97">
        <f t="shared" si="62"/>
        <v>5.3175059109563452E-2</v>
      </c>
      <c r="G155" s="14">
        <f t="shared" si="63"/>
        <v>0.11599187167408201</v>
      </c>
      <c r="H155" s="14">
        <f t="shared" si="64"/>
        <v>4.0983606557377046E-2</v>
      </c>
      <c r="I155" s="18">
        <f t="shared" si="65"/>
        <v>4.1237113402061855E-2</v>
      </c>
      <c r="J155" s="66"/>
      <c r="K155" s="66"/>
      <c r="L155" s="75"/>
      <c r="M155" s="66"/>
      <c r="N155" s="66"/>
      <c r="O155" s="66"/>
      <c r="P155" s="66"/>
    </row>
    <row r="156" spans="1:16" ht="15.75">
      <c r="A156" s="72"/>
      <c r="B156" s="19" t="s">
        <v>20</v>
      </c>
      <c r="C156" s="53">
        <v>6.0355118276999997</v>
      </c>
      <c r="D156" s="54">
        <v>3</v>
      </c>
      <c r="E156" s="54">
        <v>10</v>
      </c>
      <c r="F156" s="97">
        <f t="shared" si="62"/>
        <v>3.304773459346301E-2</v>
      </c>
      <c r="G156" s="14">
        <f t="shared" si="63"/>
        <v>3.1633899769224913E-2</v>
      </c>
      <c r="H156" s="14">
        <f t="shared" si="64"/>
        <v>2.4590163934426229E-2</v>
      </c>
      <c r="I156" s="18">
        <f t="shared" si="65"/>
        <v>3.4364261168384883E-2</v>
      </c>
      <c r="J156" s="66"/>
      <c r="K156" s="66"/>
      <c r="L156" s="75"/>
      <c r="M156" s="66"/>
      <c r="N156" s="66"/>
      <c r="O156" s="66"/>
      <c r="P156" s="66"/>
    </row>
    <row r="157" spans="1:16" ht="16.5" thickBot="1">
      <c r="A157" s="72"/>
      <c r="B157" s="21" t="s">
        <v>157</v>
      </c>
      <c r="C157" s="55">
        <f>SUM(C151:C156)</f>
        <v>190.79253180069998</v>
      </c>
      <c r="D157" s="56">
        <f t="shared" ref="D157:E157" si="66">SUM(D151:D156)</f>
        <v>122</v>
      </c>
      <c r="E157" s="57">
        <f t="shared" si="66"/>
        <v>291</v>
      </c>
      <c r="F157" s="98">
        <f>SUM(F151:F156)</f>
        <v>1</v>
      </c>
      <c r="G157" s="24">
        <f>SUM(G151:G156)</f>
        <v>1</v>
      </c>
      <c r="H157" s="24">
        <f>SUM(H151:H156)</f>
        <v>1</v>
      </c>
      <c r="I157" s="25">
        <f>SUM(I151:I156)</f>
        <v>0.99999999999999989</v>
      </c>
      <c r="J157" s="66"/>
      <c r="K157" s="66"/>
      <c r="L157" s="75"/>
      <c r="M157" s="66"/>
      <c r="N157" s="66"/>
      <c r="O157" s="66"/>
      <c r="P157" s="66"/>
    </row>
    <row r="158" spans="1:16" ht="15.75">
      <c r="A158" s="72"/>
      <c r="B158" s="67"/>
      <c r="C158" s="68"/>
      <c r="D158" s="68"/>
      <c r="E158" s="68"/>
      <c r="F158" s="94"/>
      <c r="G158" s="66"/>
      <c r="H158" s="66"/>
      <c r="I158" s="66"/>
      <c r="J158" s="66"/>
      <c r="K158" s="66"/>
      <c r="L158" s="66"/>
      <c r="M158" s="75"/>
      <c r="N158" s="66"/>
      <c r="O158" s="66"/>
      <c r="P158" s="66"/>
    </row>
    <row r="159" spans="1:16" ht="14.25" customHeight="1">
      <c r="A159" s="72"/>
      <c r="B159" s="67"/>
      <c r="C159" s="68"/>
      <c r="D159" s="68"/>
      <c r="E159" s="68"/>
      <c r="F159" s="94"/>
      <c r="G159" s="66"/>
      <c r="H159" s="66"/>
      <c r="I159" s="66"/>
      <c r="J159" s="66"/>
      <c r="K159" s="66"/>
      <c r="L159" s="66"/>
      <c r="M159" s="66"/>
      <c r="N159" s="66"/>
      <c r="O159" s="66"/>
      <c r="P159" s="66"/>
    </row>
    <row r="160" spans="1:16" ht="16.5" thickBot="1">
      <c r="A160" s="72"/>
      <c r="B160" s="70" t="s">
        <v>68</v>
      </c>
      <c r="C160" s="68"/>
      <c r="D160" s="68"/>
      <c r="E160" s="68"/>
      <c r="F160" s="94"/>
      <c r="G160" s="66"/>
      <c r="H160" s="66"/>
      <c r="I160" s="66"/>
      <c r="J160" s="66"/>
      <c r="K160" s="66"/>
      <c r="L160" s="66"/>
      <c r="M160" s="66"/>
      <c r="N160" s="66"/>
      <c r="O160" s="66"/>
      <c r="P160" s="66"/>
    </row>
    <row r="161" spans="1:16" ht="15.75">
      <c r="A161" s="73">
        <v>14</v>
      </c>
      <c r="B161" s="6" t="s">
        <v>69</v>
      </c>
      <c r="C161" s="50" t="s">
        <v>155</v>
      </c>
      <c r="D161" s="50" t="s">
        <v>156</v>
      </c>
      <c r="E161" s="50" t="s">
        <v>67</v>
      </c>
      <c r="F161" s="96" t="s">
        <v>260</v>
      </c>
      <c r="G161" s="9" t="s">
        <v>155</v>
      </c>
      <c r="H161" s="9" t="s">
        <v>156</v>
      </c>
      <c r="I161" s="9" t="s">
        <v>67</v>
      </c>
      <c r="J161" s="66"/>
      <c r="K161" s="66"/>
      <c r="L161" s="66"/>
      <c r="M161" s="66"/>
      <c r="N161" s="66"/>
      <c r="O161" s="66"/>
      <c r="P161" s="66"/>
    </row>
    <row r="162" spans="1:16" ht="15.75">
      <c r="A162" s="72"/>
      <c r="B162" s="17" t="s">
        <v>61</v>
      </c>
      <c r="C162" s="51">
        <v>66.400000000000006</v>
      </c>
      <c r="D162" s="52">
        <v>111</v>
      </c>
      <c r="E162" s="52">
        <v>208</v>
      </c>
      <c r="F162" s="97">
        <f t="shared" ref="F162:F164" si="67">G162*0.16+H162*0.09+I162*0.75</f>
        <v>0.54084377703494779</v>
      </c>
      <c r="G162" s="14">
        <f>C162/C$165</f>
        <v>0.22059800664451829</v>
      </c>
      <c r="H162" s="34">
        <f>D162/D$165</f>
        <v>0.72077922077922074</v>
      </c>
      <c r="I162" s="18">
        <f>E162/E$165</f>
        <v>0.58757062146892658</v>
      </c>
      <c r="J162" s="66"/>
      <c r="K162" s="66"/>
      <c r="L162" s="66"/>
      <c r="M162" s="66"/>
      <c r="N162" s="66"/>
      <c r="O162" s="66"/>
      <c r="P162" s="66"/>
    </row>
    <row r="163" spans="1:16" ht="15.75">
      <c r="A163" s="72"/>
      <c r="B163" s="19" t="s">
        <v>62</v>
      </c>
      <c r="C163" s="53">
        <v>54.7</v>
      </c>
      <c r="D163" s="54">
        <v>28</v>
      </c>
      <c r="E163" s="54">
        <v>80</v>
      </c>
      <c r="F163" s="97">
        <f t="shared" si="67"/>
        <v>0.21493157374749805</v>
      </c>
      <c r="G163" s="14">
        <f t="shared" ref="G163:G164" si="68">C163/C$165</f>
        <v>0.18172757475083057</v>
      </c>
      <c r="H163" s="14">
        <f t="shared" ref="H163:H164" si="69">D163/D$165</f>
        <v>0.18181818181818182</v>
      </c>
      <c r="I163" s="18">
        <f t="shared" ref="I163:I164" si="70">E163/E$165</f>
        <v>0.22598870056497175</v>
      </c>
      <c r="J163" s="66"/>
      <c r="K163" s="66"/>
      <c r="L163" s="66"/>
      <c r="M163" s="66"/>
      <c r="N163" s="66"/>
      <c r="O163" s="66"/>
      <c r="P163" s="66"/>
    </row>
    <row r="164" spans="1:16" ht="15.75">
      <c r="A164" s="72"/>
      <c r="B164" s="19" t="s">
        <v>63</v>
      </c>
      <c r="C164" s="53">
        <v>179.9</v>
      </c>
      <c r="D164" s="54">
        <v>15</v>
      </c>
      <c r="E164" s="54">
        <v>66</v>
      </c>
      <c r="F164" s="97">
        <f t="shared" si="67"/>
        <v>0.24422464921755427</v>
      </c>
      <c r="G164" s="14">
        <f t="shared" si="68"/>
        <v>0.5976744186046512</v>
      </c>
      <c r="H164" s="14">
        <f t="shared" si="69"/>
        <v>9.7402597402597407E-2</v>
      </c>
      <c r="I164" s="18">
        <f t="shared" si="70"/>
        <v>0.1864406779661017</v>
      </c>
      <c r="J164" s="66"/>
      <c r="K164" s="66"/>
      <c r="L164" s="66"/>
      <c r="M164" s="66"/>
      <c r="N164" s="66"/>
      <c r="O164" s="66"/>
      <c r="P164" s="66"/>
    </row>
    <row r="165" spans="1:16" ht="16.5" thickBot="1">
      <c r="A165" s="72"/>
      <c r="B165" s="21" t="s">
        <v>157</v>
      </c>
      <c r="C165" s="55">
        <f t="shared" ref="C165" si="71">SUM(C162:C164)</f>
        <v>301</v>
      </c>
      <c r="D165" s="56">
        <f>SUM(D162:D164)</f>
        <v>154</v>
      </c>
      <c r="E165" s="57">
        <f t="shared" ref="E165" si="72">SUM(E162:E164)</f>
        <v>354</v>
      </c>
      <c r="F165" s="98">
        <f t="shared" ref="F165:G165" si="73">SUM(F162:F164)</f>
        <v>1</v>
      </c>
      <c r="G165" s="24">
        <f t="shared" si="73"/>
        <v>1</v>
      </c>
      <c r="H165" s="24">
        <f>SUM(H162:H164)</f>
        <v>1</v>
      </c>
      <c r="I165" s="25">
        <f t="shared" ref="I165" si="74">SUM(I162:I164)</f>
        <v>1</v>
      </c>
      <c r="J165" s="66"/>
      <c r="K165" s="66"/>
      <c r="L165" s="66"/>
      <c r="M165" s="66"/>
      <c r="N165" s="66"/>
      <c r="O165" s="66"/>
      <c r="P165" s="66"/>
    </row>
    <row r="166" spans="1:16" s="8" customFormat="1" ht="16.5" thickBot="1">
      <c r="A166" s="72"/>
      <c r="B166" s="7"/>
      <c r="C166" s="58"/>
      <c r="D166" s="58"/>
      <c r="E166" s="58"/>
      <c r="F166" s="99"/>
      <c r="J166" s="66"/>
      <c r="K166" s="66"/>
      <c r="L166" s="66"/>
      <c r="M166" s="66"/>
      <c r="N166" s="66"/>
      <c r="O166" s="66"/>
      <c r="P166" s="66"/>
    </row>
    <row r="167" spans="1:16" ht="15.75">
      <c r="A167" s="73">
        <v>15</v>
      </c>
      <c r="B167" s="6" t="s">
        <v>70</v>
      </c>
      <c r="C167" s="50" t="s">
        <v>155</v>
      </c>
      <c r="D167" s="50" t="s">
        <v>156</v>
      </c>
      <c r="E167" s="50" t="s">
        <v>67</v>
      </c>
      <c r="F167" s="96" t="s">
        <v>260</v>
      </c>
      <c r="G167" s="9" t="s">
        <v>155</v>
      </c>
      <c r="H167" s="9" t="s">
        <v>156</v>
      </c>
      <c r="I167" s="9" t="s">
        <v>67</v>
      </c>
      <c r="J167" s="66"/>
      <c r="K167" s="66"/>
      <c r="L167" s="66"/>
      <c r="M167" s="66"/>
      <c r="N167" s="66"/>
      <c r="O167" s="66"/>
      <c r="P167" s="66"/>
    </row>
    <row r="168" spans="1:16" ht="15.75">
      <c r="A168" s="72"/>
      <c r="B168" s="17" t="s">
        <v>61</v>
      </c>
      <c r="C168" s="51">
        <v>149.69999999999999</v>
      </c>
      <c r="D168" s="52">
        <v>141</v>
      </c>
      <c r="E168" s="52">
        <v>301</v>
      </c>
      <c r="F168" s="97">
        <f t="shared" ref="F168:F170" si="75">G168*0.16+H168*0.09+I168*0.75</f>
        <v>0.79968921263994175</v>
      </c>
      <c r="G168" s="14">
        <f>C168/C$165</f>
        <v>0.49734219269102986</v>
      </c>
      <c r="H168" s="34">
        <f>D168/D$165</f>
        <v>0.91558441558441561</v>
      </c>
      <c r="I168" s="35">
        <f>E168/E$165</f>
        <v>0.85028248587570621</v>
      </c>
      <c r="J168" s="66"/>
      <c r="K168" s="66"/>
      <c r="L168" s="66"/>
      <c r="M168" s="66"/>
      <c r="N168" s="66"/>
      <c r="O168" s="66"/>
      <c r="P168" s="66"/>
    </row>
    <row r="169" spans="1:16" ht="15.75">
      <c r="A169" s="72"/>
      <c r="B169" s="19" t="s">
        <v>62</v>
      </c>
      <c r="C169" s="53">
        <v>27.9</v>
      </c>
      <c r="D169" s="54">
        <v>6</v>
      </c>
      <c r="E169" s="54">
        <v>28</v>
      </c>
      <c r="F169" s="97">
        <f t="shared" si="75"/>
        <v>7.7659092188851753E-2</v>
      </c>
      <c r="G169" s="14">
        <f t="shared" ref="G169:G170" si="76">C169/C$165</f>
        <v>9.269102990033222E-2</v>
      </c>
      <c r="H169" s="14">
        <f t="shared" ref="H169:H170" si="77">D169/D$165</f>
        <v>3.896103896103896E-2</v>
      </c>
      <c r="I169" s="18">
        <f t="shared" ref="I169:I170" si="78">E169/E$165</f>
        <v>7.909604519774012E-2</v>
      </c>
      <c r="J169" s="66"/>
      <c r="K169" s="66"/>
      <c r="L169" s="66"/>
      <c r="M169" s="66"/>
      <c r="N169" s="66"/>
      <c r="O169" s="66"/>
      <c r="P169" s="66"/>
    </row>
    <row r="170" spans="1:16" ht="16.5" thickBot="1">
      <c r="A170" s="72"/>
      <c r="B170" s="21" t="s">
        <v>63</v>
      </c>
      <c r="C170" s="55">
        <v>123.3</v>
      </c>
      <c r="D170" s="56">
        <v>7</v>
      </c>
      <c r="E170" s="57">
        <v>25</v>
      </c>
      <c r="F170" s="97">
        <f t="shared" si="75"/>
        <v>0.122598539025027</v>
      </c>
      <c r="G170" s="14">
        <f t="shared" si="76"/>
        <v>0.4096345514950166</v>
      </c>
      <c r="H170" s="14">
        <f t="shared" si="77"/>
        <v>4.5454545454545456E-2</v>
      </c>
      <c r="I170" s="18">
        <f t="shared" si="78"/>
        <v>7.0621468926553674E-2</v>
      </c>
      <c r="J170" s="66"/>
      <c r="K170" s="66"/>
      <c r="L170" s="66"/>
      <c r="M170" s="66"/>
      <c r="N170" s="66"/>
      <c r="O170" s="66"/>
      <c r="P170" s="66"/>
    </row>
    <row r="171" spans="1:16" ht="17.25" thickTop="1" thickBot="1">
      <c r="A171" s="72"/>
      <c r="B171" s="21" t="s">
        <v>157</v>
      </c>
      <c r="C171" s="59">
        <f t="shared" ref="C171" si="79">SUM(C168:C170)</f>
        <v>300.89999999999998</v>
      </c>
      <c r="D171" s="59">
        <f>SUM(D168:D170)</f>
        <v>154</v>
      </c>
      <c r="E171" s="59">
        <f t="shared" ref="E171" si="80">SUM(E168:E170)</f>
        <v>354</v>
      </c>
      <c r="F171" s="98">
        <f t="shared" ref="F171:G171" si="81">SUM(F168:F170)</f>
        <v>0.9999468438538206</v>
      </c>
      <c r="G171" s="24">
        <f t="shared" si="81"/>
        <v>0.99966777408637864</v>
      </c>
      <c r="H171" s="24">
        <f>SUM(H168:H170)</f>
        <v>1</v>
      </c>
      <c r="I171" s="25">
        <f t="shared" ref="I171" si="82">SUM(I168:I170)</f>
        <v>1</v>
      </c>
      <c r="J171" s="66"/>
      <c r="K171" s="66"/>
      <c r="L171" s="66"/>
      <c r="M171" s="66"/>
      <c r="N171" s="66"/>
      <c r="O171" s="66"/>
      <c r="P171" s="66"/>
    </row>
    <row r="172" spans="1:16" s="8" customFormat="1" ht="16.5" thickBot="1">
      <c r="A172" s="72"/>
      <c r="B172" s="7"/>
      <c r="C172" s="58"/>
      <c r="D172" s="58"/>
      <c r="E172" s="58"/>
      <c r="F172" s="99"/>
      <c r="J172" s="66"/>
      <c r="K172" s="66"/>
      <c r="L172" s="66"/>
      <c r="M172" s="66"/>
      <c r="N172" s="66"/>
      <c r="O172" s="66"/>
      <c r="P172" s="66"/>
    </row>
    <row r="173" spans="1:16" ht="15.75">
      <c r="A173" s="73">
        <v>16</v>
      </c>
      <c r="B173" s="6" t="s">
        <v>71</v>
      </c>
      <c r="C173" s="50" t="s">
        <v>155</v>
      </c>
      <c r="D173" s="50" t="s">
        <v>156</v>
      </c>
      <c r="E173" s="50" t="s">
        <v>67</v>
      </c>
      <c r="F173" s="96" t="s">
        <v>260</v>
      </c>
      <c r="G173" s="9" t="s">
        <v>155</v>
      </c>
      <c r="H173" s="9" t="s">
        <v>156</v>
      </c>
      <c r="I173" s="9" t="s">
        <v>67</v>
      </c>
      <c r="J173" s="66"/>
      <c r="K173" s="66"/>
      <c r="L173" s="66"/>
      <c r="M173" s="66"/>
      <c r="N173" s="66"/>
      <c r="O173" s="66"/>
      <c r="P173" s="66"/>
    </row>
    <row r="174" spans="1:16" ht="15.75">
      <c r="A174" s="72"/>
      <c r="B174" s="17" t="s">
        <v>61</v>
      </c>
      <c r="C174" s="51">
        <v>106.3</v>
      </c>
      <c r="D174" s="52">
        <v>100</v>
      </c>
      <c r="E174" s="52">
        <v>250</v>
      </c>
      <c r="F174" s="97">
        <f t="shared" ref="F174:F176" si="83">G174*0.16+H174*0.09+I174*0.75</f>
        <v>0.64460755877941533</v>
      </c>
      <c r="G174" s="14">
        <f>C174/C$165</f>
        <v>0.353156146179402</v>
      </c>
      <c r="H174" s="14">
        <f>D174/D$165</f>
        <v>0.64935064935064934</v>
      </c>
      <c r="I174" s="35">
        <f>E174/E$165</f>
        <v>0.70621468926553677</v>
      </c>
      <c r="J174" s="66"/>
      <c r="K174" s="66"/>
      <c r="L174" s="66"/>
      <c r="M174" s="66"/>
      <c r="N174" s="66"/>
      <c r="O174" s="66"/>
      <c r="P174" s="66"/>
    </row>
    <row r="175" spans="1:16" ht="15.75">
      <c r="A175" s="72"/>
      <c r="B175" s="19" t="s">
        <v>62</v>
      </c>
      <c r="C175" s="53">
        <v>10</v>
      </c>
      <c r="D175" s="54">
        <v>7</v>
      </c>
      <c r="E175" s="54">
        <v>16</v>
      </c>
      <c r="F175" s="97">
        <f t="shared" si="83"/>
        <v>4.3304828793595054E-2</v>
      </c>
      <c r="G175" s="14">
        <f t="shared" ref="G175:G176" si="84">C175/C$165</f>
        <v>3.3222591362126248E-2</v>
      </c>
      <c r="H175" s="14">
        <f t="shared" ref="H175:H176" si="85">D175/D$165</f>
        <v>4.5454545454545456E-2</v>
      </c>
      <c r="I175" s="18">
        <f t="shared" ref="I175:I176" si="86">E175/E$165</f>
        <v>4.519774011299435E-2</v>
      </c>
      <c r="J175" s="66"/>
      <c r="K175" s="66"/>
      <c r="L175" s="66"/>
      <c r="M175" s="66"/>
      <c r="N175" s="66"/>
      <c r="O175" s="66"/>
      <c r="P175" s="66"/>
    </row>
    <row r="176" spans="1:16" ht="15.75">
      <c r="A176" s="72"/>
      <c r="B176" s="19" t="s">
        <v>63</v>
      </c>
      <c r="C176" s="53">
        <v>184.7</v>
      </c>
      <c r="D176" s="54">
        <v>47</v>
      </c>
      <c r="E176" s="54">
        <v>88</v>
      </c>
      <c r="F176" s="97">
        <f t="shared" si="83"/>
        <v>0.31208761242698968</v>
      </c>
      <c r="G176" s="14">
        <f t="shared" si="84"/>
        <v>0.61362126245847171</v>
      </c>
      <c r="H176" s="14">
        <f t="shared" si="85"/>
        <v>0.30519480519480519</v>
      </c>
      <c r="I176" s="18">
        <f t="shared" si="86"/>
        <v>0.24858757062146894</v>
      </c>
      <c r="J176" s="66"/>
      <c r="K176" s="66"/>
      <c r="L176" s="66"/>
      <c r="M176" s="66"/>
      <c r="N176" s="66"/>
      <c r="O176" s="66"/>
      <c r="P176" s="66"/>
    </row>
    <row r="177" spans="1:23" ht="16.5" thickBot="1">
      <c r="A177" s="72"/>
      <c r="B177" s="21" t="s">
        <v>157</v>
      </c>
      <c r="C177" s="55">
        <f t="shared" ref="C177" si="87">SUM(C174:C176)</f>
        <v>301</v>
      </c>
      <c r="D177" s="56">
        <f>SUM(D174:D176)</f>
        <v>154</v>
      </c>
      <c r="E177" s="57">
        <f t="shared" ref="E177" si="88">SUM(E174:E176)</f>
        <v>354</v>
      </c>
      <c r="F177" s="98">
        <f t="shared" ref="F177:G177" si="89">SUM(F174:F176)</f>
        <v>1</v>
      </c>
      <c r="G177" s="24">
        <f t="shared" si="89"/>
        <v>1</v>
      </c>
      <c r="H177" s="24">
        <f>SUM(H174:H176)</f>
        <v>1</v>
      </c>
      <c r="I177" s="25">
        <f t="shared" ref="I177" si="90">SUM(I174:I176)</f>
        <v>1</v>
      </c>
      <c r="J177" s="66"/>
      <c r="K177" s="66"/>
      <c r="L177" s="66"/>
      <c r="M177" s="66"/>
      <c r="N177" s="66"/>
      <c r="O177" s="66"/>
      <c r="P177" s="66"/>
    </row>
    <row r="178" spans="1:23" s="8" customFormat="1" ht="16.5" thickBot="1">
      <c r="A178" s="72"/>
      <c r="B178" s="7"/>
      <c r="C178" s="58"/>
      <c r="D178" s="58"/>
      <c r="E178" s="58"/>
      <c r="F178" s="99"/>
      <c r="J178" s="66"/>
      <c r="K178" s="66"/>
      <c r="L178" s="66"/>
      <c r="M178" s="66"/>
      <c r="N178" s="66"/>
      <c r="O178" s="66"/>
      <c r="P178" s="66"/>
    </row>
    <row r="179" spans="1:23" ht="15.75">
      <c r="A179" s="73">
        <v>17</v>
      </c>
      <c r="B179" s="6" t="s">
        <v>72</v>
      </c>
      <c r="C179" s="50" t="s">
        <v>155</v>
      </c>
      <c r="D179" s="50" t="s">
        <v>156</v>
      </c>
      <c r="E179" s="50" t="s">
        <v>67</v>
      </c>
      <c r="F179" s="96" t="s">
        <v>260</v>
      </c>
      <c r="G179" s="9" t="s">
        <v>155</v>
      </c>
      <c r="H179" s="9" t="s">
        <v>156</v>
      </c>
      <c r="I179" s="9" t="s">
        <v>67</v>
      </c>
      <c r="J179" s="66"/>
      <c r="K179" s="66"/>
      <c r="L179" s="66"/>
      <c r="M179" s="66"/>
      <c r="N179" s="66"/>
      <c r="O179" s="66"/>
      <c r="P179" s="66"/>
    </row>
    <row r="180" spans="1:23" ht="15.75">
      <c r="A180" s="72"/>
      <c r="B180" s="17" t="s">
        <v>61</v>
      </c>
      <c r="C180" s="51">
        <v>120</v>
      </c>
      <c r="D180" s="52">
        <v>116</v>
      </c>
      <c r="E180" s="52">
        <v>294</v>
      </c>
      <c r="F180" s="97">
        <f t="shared" ref="F180:F182" si="91">G180*0.16+H180*0.09+I180*0.75</f>
        <v>0.75446093913969359</v>
      </c>
      <c r="G180" s="14">
        <f>C180/C$165</f>
        <v>0.39867109634551495</v>
      </c>
      <c r="H180" s="34">
        <f>D180/D$165</f>
        <v>0.75324675324675328</v>
      </c>
      <c r="I180" s="35">
        <f>E180/E$165</f>
        <v>0.83050847457627119</v>
      </c>
      <c r="J180" s="66"/>
      <c r="K180" s="66"/>
      <c r="L180" s="66"/>
      <c r="M180" s="66"/>
      <c r="N180" s="66"/>
      <c r="O180" s="66"/>
      <c r="P180" s="66"/>
    </row>
    <row r="181" spans="1:23" ht="15.75">
      <c r="A181" s="72"/>
      <c r="B181" s="19" t="s">
        <v>62</v>
      </c>
      <c r="C181" s="53">
        <v>33.4</v>
      </c>
      <c r="D181" s="54">
        <v>16</v>
      </c>
      <c r="E181" s="54">
        <v>30</v>
      </c>
      <c r="F181" s="97">
        <f t="shared" si="91"/>
        <v>9.0664124208467922E-2</v>
      </c>
      <c r="G181" s="14">
        <f t="shared" ref="G181:G182" si="92">C181/C$165</f>
        <v>0.11096345514950165</v>
      </c>
      <c r="H181" s="14">
        <f t="shared" ref="H181:H182" si="93">D181/D$165</f>
        <v>0.1038961038961039</v>
      </c>
      <c r="I181" s="18">
        <f t="shared" ref="I181:I182" si="94">E181/E$165</f>
        <v>8.4745762711864403E-2</v>
      </c>
      <c r="J181" s="66"/>
      <c r="K181" s="66"/>
      <c r="L181" s="66"/>
      <c r="M181" s="66"/>
      <c r="N181" s="66"/>
      <c r="O181" s="66"/>
      <c r="P181" s="66"/>
    </row>
    <row r="182" spans="1:23" ht="15.75">
      <c r="A182" s="72"/>
      <c r="B182" s="19" t="s">
        <v>63</v>
      </c>
      <c r="C182" s="53">
        <v>147.5</v>
      </c>
      <c r="D182" s="54">
        <v>22</v>
      </c>
      <c r="E182" s="54">
        <v>30</v>
      </c>
      <c r="F182" s="97">
        <f t="shared" si="91"/>
        <v>0.15482178050565909</v>
      </c>
      <c r="G182" s="14">
        <f t="shared" si="92"/>
        <v>0.49003322259136212</v>
      </c>
      <c r="H182" s="14">
        <f t="shared" si="93"/>
        <v>0.14285714285714285</v>
      </c>
      <c r="I182" s="18">
        <f t="shared" si="94"/>
        <v>8.4745762711864403E-2</v>
      </c>
      <c r="J182" s="66"/>
      <c r="K182" s="66"/>
      <c r="L182" s="66"/>
      <c r="M182" s="66"/>
      <c r="N182" s="66"/>
      <c r="O182" s="66"/>
      <c r="P182" s="66"/>
    </row>
    <row r="183" spans="1:23" ht="16.5" thickBot="1">
      <c r="A183" s="72"/>
      <c r="B183" s="21" t="s">
        <v>157</v>
      </c>
      <c r="C183" s="55">
        <f t="shared" ref="C183" si="95">SUM(C180:C182)</f>
        <v>300.89999999999998</v>
      </c>
      <c r="D183" s="56">
        <f t="shared" ref="D183" si="96">SUM(C180:C182)</f>
        <v>300.89999999999998</v>
      </c>
      <c r="E183" s="57">
        <f t="shared" ref="E183" si="97">SUM(E180:E182)</f>
        <v>354</v>
      </c>
      <c r="F183" s="100"/>
      <c r="G183" s="24">
        <f t="shared" ref="G183" si="98">SUM(G180:G182)</f>
        <v>0.99966777408637864</v>
      </c>
      <c r="H183" s="24">
        <f>SUM(H180:H182)</f>
        <v>1</v>
      </c>
      <c r="I183" s="25">
        <f t="shared" ref="I183" si="99">SUM(I180:I182)</f>
        <v>1</v>
      </c>
      <c r="J183" s="66"/>
      <c r="K183" s="66"/>
      <c r="L183" s="66"/>
      <c r="M183" s="66"/>
      <c r="N183" s="66"/>
      <c r="O183" s="66"/>
      <c r="P183" s="66"/>
    </row>
    <row r="184" spans="1:23" s="8" customFormat="1" ht="16.5" thickBot="1">
      <c r="A184" s="72"/>
      <c r="B184" s="7"/>
      <c r="C184" s="58"/>
      <c r="D184" s="58"/>
      <c r="E184" s="58"/>
      <c r="F184" s="99"/>
      <c r="J184" s="66"/>
      <c r="K184" s="66"/>
      <c r="L184" s="66"/>
      <c r="M184" s="66"/>
      <c r="N184" s="66"/>
      <c r="O184" s="66"/>
      <c r="P184" s="66"/>
    </row>
    <row r="185" spans="1:23" ht="15.75">
      <c r="A185" s="73">
        <v>18</v>
      </c>
      <c r="B185" s="6" t="s">
        <v>170</v>
      </c>
      <c r="C185" s="50" t="s">
        <v>155</v>
      </c>
      <c r="D185" s="50" t="s">
        <v>156</v>
      </c>
      <c r="E185" s="50" t="s">
        <v>67</v>
      </c>
      <c r="F185" s="96" t="s">
        <v>260</v>
      </c>
      <c r="G185" s="9" t="s">
        <v>155</v>
      </c>
      <c r="H185" s="9" t="s">
        <v>156</v>
      </c>
      <c r="I185" s="9" t="s">
        <v>67</v>
      </c>
      <c r="J185" s="66"/>
      <c r="K185" s="66"/>
      <c r="L185" s="66"/>
      <c r="M185" s="66"/>
      <c r="N185" s="66"/>
      <c r="O185" s="66"/>
      <c r="P185" s="66"/>
    </row>
    <row r="186" spans="1:23" ht="15.75">
      <c r="A186" s="72"/>
      <c r="B186" s="17" t="s">
        <v>61</v>
      </c>
      <c r="C186" s="51">
        <v>91.5</v>
      </c>
      <c r="D186" s="52">
        <v>119</v>
      </c>
      <c r="E186" s="52">
        <v>247</v>
      </c>
      <c r="F186" s="97">
        <f t="shared" ref="F186:F188" si="100">G186*0.16+H186*0.09+I186*0.75</f>
        <v>0.64148841304536997</v>
      </c>
      <c r="G186" s="14">
        <f>C186/C$165</f>
        <v>0.30398671096345514</v>
      </c>
      <c r="H186" s="34">
        <f>D186/D$165</f>
        <v>0.77272727272727271</v>
      </c>
      <c r="I186" s="35">
        <f>E186/E$165</f>
        <v>0.69774011299435024</v>
      </c>
      <c r="J186" s="66"/>
      <c r="K186" s="66"/>
      <c r="L186" s="66"/>
      <c r="M186" s="66"/>
      <c r="N186" s="66"/>
      <c r="O186" s="66"/>
      <c r="P186" s="66"/>
      <c r="U186" t="s">
        <v>12</v>
      </c>
      <c r="V186" t="s">
        <v>13</v>
      </c>
    </row>
    <row r="187" spans="1:23" ht="15.75">
      <c r="A187" s="72"/>
      <c r="B187" s="19" t="s">
        <v>62</v>
      </c>
      <c r="C187" s="53">
        <v>13.5</v>
      </c>
      <c r="D187" s="54">
        <v>14</v>
      </c>
      <c r="E187" s="54">
        <v>36</v>
      </c>
      <c r="F187" s="97">
        <f t="shared" si="100"/>
        <v>9.1629084356715421E-2</v>
      </c>
      <c r="G187" s="14">
        <f t="shared" ref="G187:G188" si="101">C187/C$165</f>
        <v>4.4850498338870434E-2</v>
      </c>
      <c r="H187" s="14">
        <f t="shared" ref="H187:H188" si="102">D187/D$165</f>
        <v>9.0909090909090912E-2</v>
      </c>
      <c r="I187" s="18">
        <f t="shared" ref="I187:I188" si="103">E187/E$165</f>
        <v>0.10169491525423729</v>
      </c>
      <c r="J187" s="66"/>
      <c r="K187" s="66"/>
      <c r="L187" s="66"/>
      <c r="M187" s="66"/>
      <c r="N187" s="66"/>
      <c r="O187" s="66"/>
      <c r="P187" s="66"/>
      <c r="U187">
        <v>69.462676207000001</v>
      </c>
      <c r="V187">
        <v>108.91945373999999</v>
      </c>
      <c r="W187">
        <f>SUM(T187:V187)</f>
        <v>178.38212994700001</v>
      </c>
    </row>
    <row r="188" spans="1:23" ht="15.75">
      <c r="A188" s="72"/>
      <c r="B188" s="19" t="s">
        <v>63</v>
      </c>
      <c r="C188" s="53">
        <v>196</v>
      </c>
      <c r="D188" s="54">
        <v>21</v>
      </c>
      <c r="E188" s="54">
        <v>71</v>
      </c>
      <c r="F188" s="97">
        <f t="shared" si="100"/>
        <v>0.26688250259791452</v>
      </c>
      <c r="G188" s="14">
        <f t="shared" si="101"/>
        <v>0.65116279069767447</v>
      </c>
      <c r="H188" s="14">
        <f t="shared" si="102"/>
        <v>0.13636363636363635</v>
      </c>
      <c r="I188" s="18">
        <f t="shared" si="103"/>
        <v>0.20056497175141244</v>
      </c>
      <c r="J188" s="66"/>
      <c r="K188" s="66"/>
      <c r="L188" s="66"/>
      <c r="M188" s="66"/>
      <c r="N188" s="66"/>
      <c r="O188" s="66"/>
      <c r="P188" s="66"/>
      <c r="U188">
        <v>38.966193085999997</v>
      </c>
      <c r="V188">
        <v>186.33903716</v>
      </c>
      <c r="W188">
        <f>SUM(T188:V188)</f>
        <v>225.30523024600001</v>
      </c>
    </row>
    <row r="189" spans="1:23" ht="16.5" thickBot="1">
      <c r="A189" s="72"/>
      <c r="B189" s="21" t="s">
        <v>157</v>
      </c>
      <c r="C189" s="55">
        <f t="shared" ref="C189" si="104">SUM(C186:C188)</f>
        <v>301</v>
      </c>
      <c r="D189" s="56">
        <f>SUM(D186:D188)</f>
        <v>154</v>
      </c>
      <c r="E189" s="57">
        <f t="shared" ref="E189" si="105">SUM(E186:E188)</f>
        <v>354</v>
      </c>
      <c r="F189" s="98">
        <f t="shared" ref="F189:G189" si="106">SUM(F186:F188)</f>
        <v>1</v>
      </c>
      <c r="G189" s="24">
        <f t="shared" si="106"/>
        <v>1</v>
      </c>
      <c r="H189" s="24">
        <f>SUM(H186:H188)</f>
        <v>1</v>
      </c>
      <c r="I189" s="25">
        <f t="shared" ref="I189" si="107">SUM(I186:I188)</f>
        <v>1</v>
      </c>
      <c r="J189" s="66"/>
      <c r="K189" s="66"/>
      <c r="L189" s="66"/>
      <c r="M189" s="66"/>
      <c r="N189" s="66"/>
      <c r="O189" s="66"/>
      <c r="P189" s="66"/>
      <c r="U189">
        <v>15.976059622999999</v>
      </c>
      <c r="V189">
        <v>229.85168603</v>
      </c>
      <c r="W189">
        <f>SUM(T189:V189)</f>
        <v>245.82774565299999</v>
      </c>
    </row>
    <row r="190" spans="1:23" s="8" customFormat="1" ht="15.75">
      <c r="A190" s="72"/>
      <c r="B190" s="67"/>
      <c r="C190" s="68"/>
      <c r="D190" s="68"/>
      <c r="E190" s="68"/>
      <c r="F190" s="94"/>
      <c r="G190" s="66"/>
      <c r="H190" s="66"/>
      <c r="I190" s="66"/>
      <c r="J190" s="66"/>
      <c r="K190" s="66"/>
      <c r="L190" s="66"/>
      <c r="M190" s="66"/>
      <c r="N190" s="66"/>
      <c r="O190" s="66"/>
      <c r="P190" s="66"/>
    </row>
    <row r="191" spans="1:23" s="8" customFormat="1" ht="15.75">
      <c r="A191" s="72"/>
      <c r="B191" s="67"/>
      <c r="C191" s="68"/>
      <c r="D191" s="68"/>
      <c r="E191" s="68"/>
      <c r="F191" s="94"/>
      <c r="G191" s="66"/>
      <c r="H191" s="66"/>
      <c r="I191" s="66"/>
      <c r="J191" s="66"/>
      <c r="K191" s="66"/>
      <c r="L191" s="66"/>
      <c r="M191" s="66"/>
      <c r="N191" s="66"/>
      <c r="O191" s="66"/>
      <c r="P191" s="66"/>
    </row>
    <row r="192" spans="1:23" s="4" customFormat="1" ht="18.75" thickBot="1">
      <c r="A192" s="72"/>
      <c r="B192" s="70" t="s">
        <v>136</v>
      </c>
      <c r="C192" s="68"/>
      <c r="D192" s="68"/>
      <c r="E192" s="68"/>
      <c r="F192" s="94"/>
      <c r="G192" s="66"/>
      <c r="H192" s="66"/>
      <c r="I192" s="66"/>
      <c r="J192" s="66"/>
      <c r="K192" s="66"/>
      <c r="L192" s="66"/>
      <c r="M192" s="66"/>
      <c r="N192" s="66"/>
      <c r="O192" s="66"/>
      <c r="P192" s="66"/>
    </row>
    <row r="193" spans="1:16" s="4" customFormat="1" ht="18">
      <c r="A193" s="73">
        <v>19</v>
      </c>
      <c r="B193" s="29" t="s">
        <v>137</v>
      </c>
      <c r="C193" s="50" t="s">
        <v>155</v>
      </c>
      <c r="D193" s="50" t="s">
        <v>156</v>
      </c>
      <c r="E193" s="50" t="s">
        <v>67</v>
      </c>
      <c r="F193" s="96" t="s">
        <v>260</v>
      </c>
      <c r="G193" s="9" t="s">
        <v>155</v>
      </c>
      <c r="H193" s="9" t="s">
        <v>156</v>
      </c>
      <c r="I193" s="9" t="s">
        <v>67</v>
      </c>
      <c r="J193" s="66"/>
      <c r="K193" s="66"/>
      <c r="L193" s="66"/>
      <c r="M193" s="66"/>
      <c r="N193" s="66"/>
      <c r="O193" s="66"/>
      <c r="P193" s="66"/>
    </row>
    <row r="194" spans="1:16" s="2" customFormat="1" ht="15.75">
      <c r="A194" s="72"/>
      <c r="B194" s="19" t="s">
        <v>66</v>
      </c>
      <c r="C194" s="53">
        <v>7.7301845423</v>
      </c>
      <c r="D194" s="54">
        <v>0</v>
      </c>
      <c r="E194" s="54">
        <v>4</v>
      </c>
      <c r="F194" s="97">
        <f t="shared" ref="F194:F199" si="108">G194*0.16+H194*0.09+I194*0.75</f>
        <v>1.2582608985992356E-2</v>
      </c>
      <c r="G194" s="14">
        <f>C194/C$200</f>
        <v>2.5675204467536968E-2</v>
      </c>
      <c r="H194" s="14">
        <f>D194/D$200</f>
        <v>0</v>
      </c>
      <c r="I194" s="18">
        <f>E194/E$200</f>
        <v>1.1299435028248588E-2</v>
      </c>
      <c r="J194" s="66"/>
      <c r="K194" s="66"/>
      <c r="L194" s="66"/>
      <c r="M194" s="66"/>
      <c r="N194" s="66"/>
      <c r="O194" s="66"/>
      <c r="P194" s="66"/>
    </row>
    <row r="195" spans="1:16" s="2" customFormat="1" ht="15.75">
      <c r="A195" s="72"/>
      <c r="B195" s="27">
        <v>2</v>
      </c>
      <c r="C195" s="53">
        <v>9.1719555021999994</v>
      </c>
      <c r="D195" s="54">
        <v>1</v>
      </c>
      <c r="E195" s="54">
        <v>11</v>
      </c>
      <c r="F195" s="97">
        <f t="shared" si="108"/>
        <v>2.876372979463698E-2</v>
      </c>
      <c r="G195" s="14">
        <f t="shared" ref="G195:G199" si="109">C195/C$200</f>
        <v>3.0463934152866762E-2</v>
      </c>
      <c r="H195" s="14">
        <f t="shared" ref="H195:H199" si="110">D195/D$200</f>
        <v>6.4935064935064939E-3</v>
      </c>
      <c r="I195" s="18">
        <f t="shared" ref="I195:I199" si="111">E195/E$200</f>
        <v>3.1073446327683617E-2</v>
      </c>
      <c r="J195" s="66"/>
      <c r="K195" s="66"/>
      <c r="L195" s="66"/>
      <c r="M195" s="66"/>
      <c r="N195" s="66"/>
      <c r="O195" s="66"/>
      <c r="P195" s="66"/>
    </row>
    <row r="196" spans="1:16" s="2" customFormat="1" ht="15.75">
      <c r="A196" s="72"/>
      <c r="B196" s="27">
        <v>3</v>
      </c>
      <c r="C196" s="53">
        <v>47.520915702000003</v>
      </c>
      <c r="D196" s="54">
        <v>9</v>
      </c>
      <c r="E196" s="54">
        <v>36</v>
      </c>
      <c r="F196" s="97">
        <f t="shared" si="108"/>
        <v>0.10678484855352655</v>
      </c>
      <c r="G196" s="14">
        <f t="shared" si="109"/>
        <v>0.15783701158192698</v>
      </c>
      <c r="H196" s="14">
        <f t="shared" si="110"/>
        <v>5.844155844155844E-2</v>
      </c>
      <c r="I196" s="18">
        <f t="shared" si="111"/>
        <v>0.10169491525423729</v>
      </c>
      <c r="J196" s="66"/>
      <c r="K196" s="66"/>
      <c r="L196" s="66"/>
      <c r="M196" s="66"/>
      <c r="N196" s="66"/>
      <c r="O196" s="66"/>
      <c r="P196" s="66"/>
    </row>
    <row r="197" spans="1:16" s="2" customFormat="1" ht="15.75">
      <c r="A197" s="72"/>
      <c r="B197" s="27">
        <v>4</v>
      </c>
      <c r="C197" s="53">
        <v>58.270685078</v>
      </c>
      <c r="D197" s="54">
        <v>43</v>
      </c>
      <c r="E197" s="54">
        <v>123</v>
      </c>
      <c r="F197" s="97">
        <f t="shared" si="108"/>
        <v>0.31668973548291307</v>
      </c>
      <c r="G197" s="14">
        <f t="shared" si="109"/>
        <v>0.19354153133787408</v>
      </c>
      <c r="H197" s="91">
        <f t="shared" si="110"/>
        <v>0.2792207792207792</v>
      </c>
      <c r="I197" s="18">
        <f t="shared" si="111"/>
        <v>0.34745762711864409</v>
      </c>
      <c r="J197" s="66"/>
      <c r="K197" s="66"/>
      <c r="L197" s="66"/>
      <c r="M197" s="66"/>
      <c r="N197" s="66"/>
      <c r="O197" s="66"/>
      <c r="P197" s="66"/>
    </row>
    <row r="198" spans="1:16" s="2" customFormat="1" ht="15.75">
      <c r="A198" s="72"/>
      <c r="B198" s="19" t="s">
        <v>65</v>
      </c>
      <c r="C198" s="53">
        <v>69.462676207000001</v>
      </c>
      <c r="D198" s="54">
        <v>94</v>
      </c>
      <c r="E198" s="54">
        <v>161</v>
      </c>
      <c r="F198" s="97">
        <f t="shared" si="108"/>
        <v>0.43295113682991754</v>
      </c>
      <c r="G198" s="14">
        <f t="shared" si="109"/>
        <v>0.23071485612248993</v>
      </c>
      <c r="H198" s="91">
        <f t="shared" si="110"/>
        <v>0.61038961038961037</v>
      </c>
      <c r="I198" s="18">
        <f t="shared" si="111"/>
        <v>0.45480225988700562</v>
      </c>
      <c r="J198" s="66"/>
      <c r="K198" s="66"/>
      <c r="L198" s="66"/>
      <c r="M198" s="66"/>
      <c r="N198" s="66"/>
      <c r="O198" s="66"/>
      <c r="P198" s="66"/>
    </row>
    <row r="199" spans="1:16" s="2" customFormat="1" ht="15.75">
      <c r="A199" s="72"/>
      <c r="B199" s="19" t="s">
        <v>64</v>
      </c>
      <c r="C199" s="53">
        <v>108.91945373999999</v>
      </c>
      <c r="D199" s="54">
        <v>7</v>
      </c>
      <c r="E199" s="54">
        <v>19</v>
      </c>
      <c r="F199" s="97">
        <f t="shared" si="108"/>
        <v>0.10222794035301351</v>
      </c>
      <c r="G199" s="14">
        <f t="shared" si="109"/>
        <v>0.36176746233730517</v>
      </c>
      <c r="H199" s="14">
        <f t="shared" si="110"/>
        <v>4.5454545454545456E-2</v>
      </c>
      <c r="I199" s="18">
        <f t="shared" si="111"/>
        <v>5.3672316384180789E-2</v>
      </c>
      <c r="J199" s="66"/>
      <c r="K199" s="66"/>
      <c r="L199" s="66"/>
      <c r="M199" s="66"/>
      <c r="N199" s="66"/>
      <c r="O199" s="66"/>
      <c r="P199" s="66"/>
    </row>
    <row r="200" spans="1:16" s="8" customFormat="1" ht="16.5" thickBot="1">
      <c r="A200" s="72"/>
      <c r="B200" s="21" t="s">
        <v>157</v>
      </c>
      <c r="C200" s="55">
        <f>SUM(C194:C199)</f>
        <v>301.07587077150004</v>
      </c>
      <c r="D200" s="55">
        <f t="shared" ref="D200:H200" si="112">SUM(D194:D199)</f>
        <v>154</v>
      </c>
      <c r="E200" s="55">
        <f t="shared" si="112"/>
        <v>354</v>
      </c>
      <c r="F200" s="98">
        <f t="shared" si="112"/>
        <v>1</v>
      </c>
      <c r="G200" s="24">
        <f t="shared" si="112"/>
        <v>0.99999999999999989</v>
      </c>
      <c r="H200" s="24">
        <f t="shared" si="112"/>
        <v>0.99999999999999989</v>
      </c>
      <c r="I200" s="25">
        <f>SUM(I194:I199)</f>
        <v>1</v>
      </c>
      <c r="J200" s="66"/>
      <c r="K200" s="66"/>
      <c r="L200" s="66"/>
      <c r="M200" s="66"/>
      <c r="N200" s="66"/>
      <c r="O200" s="66"/>
      <c r="P200" s="66"/>
    </row>
    <row r="201" spans="1:16" s="8" customFormat="1" ht="16.5" thickBot="1">
      <c r="A201" s="72"/>
      <c r="B201" s="7"/>
      <c r="C201" s="58"/>
      <c r="D201" s="58"/>
      <c r="E201" s="58"/>
      <c r="F201" s="99"/>
      <c r="J201" s="66"/>
      <c r="K201" s="66"/>
      <c r="L201" s="66"/>
      <c r="M201" s="66"/>
      <c r="N201" s="66"/>
      <c r="O201" s="66"/>
      <c r="P201" s="66"/>
    </row>
    <row r="202" spans="1:16" s="2" customFormat="1" ht="18">
      <c r="A202" s="73">
        <v>20</v>
      </c>
      <c r="B202" s="29" t="s">
        <v>138</v>
      </c>
      <c r="C202" s="50" t="s">
        <v>155</v>
      </c>
      <c r="D202" s="50" t="s">
        <v>156</v>
      </c>
      <c r="E202" s="50" t="s">
        <v>67</v>
      </c>
      <c r="F202" s="96" t="s">
        <v>260</v>
      </c>
      <c r="G202" s="9" t="s">
        <v>155</v>
      </c>
      <c r="H202" s="9" t="s">
        <v>156</v>
      </c>
      <c r="I202" s="9" t="s">
        <v>67</v>
      </c>
      <c r="J202" s="66"/>
      <c r="K202" s="66"/>
      <c r="L202" s="66"/>
      <c r="M202" s="66"/>
      <c r="N202" s="66"/>
      <c r="O202" s="66"/>
      <c r="P202" s="66"/>
    </row>
    <row r="203" spans="1:16" s="2" customFormat="1" ht="15.75">
      <c r="A203" s="72"/>
      <c r="B203" s="19" t="s">
        <v>66</v>
      </c>
      <c r="C203" s="53">
        <v>12.368030812000001</v>
      </c>
      <c r="D203" s="54">
        <v>11</v>
      </c>
      <c r="E203" s="54">
        <v>23</v>
      </c>
      <c r="F203" s="97">
        <f t="shared" ref="F203:F208" si="113">G203*0.16+H203*0.09+I203*0.75</f>
        <v>6.1730096792467992E-2</v>
      </c>
      <c r="G203" s="14">
        <f>C203/C$209</f>
        <v>4.1079448778590835E-2</v>
      </c>
      <c r="H203" s="14">
        <f>D203/D$209</f>
        <v>7.1428571428571425E-2</v>
      </c>
      <c r="I203" s="18">
        <f>E203/E$209</f>
        <v>6.4971751412429377E-2</v>
      </c>
      <c r="J203" s="66"/>
      <c r="K203" s="66"/>
      <c r="L203" s="66"/>
      <c r="M203" s="66"/>
      <c r="N203" s="66"/>
      <c r="O203" s="66"/>
      <c r="P203" s="66"/>
    </row>
    <row r="204" spans="1:16" s="2" customFormat="1" ht="15.75">
      <c r="A204" s="72"/>
      <c r="B204" s="27">
        <v>2</v>
      </c>
      <c r="C204" s="53">
        <v>7.0836122407</v>
      </c>
      <c r="D204" s="54">
        <v>12</v>
      </c>
      <c r="E204" s="54">
        <v>26</v>
      </c>
      <c r="F204" s="97">
        <f t="shared" si="113"/>
        <v>6.586215918287637E-2</v>
      </c>
      <c r="G204" s="14">
        <f t="shared" ref="G204:G208" si="114">C204/C$209</f>
        <v>2.3527665044859262E-2</v>
      </c>
      <c r="H204" s="14">
        <f t="shared" ref="H204:H208" si="115">D204/D$209</f>
        <v>7.792207792207792E-2</v>
      </c>
      <c r="I204" s="18">
        <f t="shared" ref="I204:I208" si="116">E204/E$209</f>
        <v>7.3446327683615822E-2</v>
      </c>
      <c r="J204" s="66"/>
      <c r="K204" s="66"/>
      <c r="L204" s="66"/>
      <c r="M204" s="66"/>
      <c r="N204" s="66"/>
      <c r="O204" s="66"/>
      <c r="P204" s="66"/>
    </row>
    <row r="205" spans="1:16" s="2" customFormat="1" ht="15.75">
      <c r="A205" s="72"/>
      <c r="B205" s="27">
        <v>3</v>
      </c>
      <c r="C205" s="53">
        <v>30.104819437</v>
      </c>
      <c r="D205" s="54">
        <v>25</v>
      </c>
      <c r="E205" s="54">
        <v>56</v>
      </c>
      <c r="F205" s="97">
        <f t="shared" si="113"/>
        <v>0.14925298660666611</v>
      </c>
      <c r="G205" s="14">
        <f t="shared" si="114"/>
        <v>9.9990807497914502E-2</v>
      </c>
      <c r="H205" s="14">
        <f t="shared" si="115"/>
        <v>0.16233766233766234</v>
      </c>
      <c r="I205" s="18">
        <f t="shared" si="116"/>
        <v>0.15819209039548024</v>
      </c>
      <c r="J205" s="66"/>
      <c r="K205" s="66"/>
      <c r="L205" s="66"/>
      <c r="M205" s="66"/>
      <c r="N205" s="66"/>
      <c r="O205" s="66"/>
      <c r="P205" s="66"/>
    </row>
    <row r="206" spans="1:16" s="2" customFormat="1" ht="15.75">
      <c r="A206" s="72"/>
      <c r="B206" s="27">
        <v>4</v>
      </c>
      <c r="C206" s="53">
        <v>26.21417804</v>
      </c>
      <c r="D206" s="54">
        <v>42</v>
      </c>
      <c r="E206" s="54">
        <v>85</v>
      </c>
      <c r="F206" s="97">
        <f t="shared" si="113"/>
        <v>0.21856113564215307</v>
      </c>
      <c r="G206" s="14">
        <f t="shared" si="114"/>
        <v>8.7068345837416614E-2</v>
      </c>
      <c r="H206" s="14">
        <f t="shared" si="115"/>
        <v>0.27272727272727271</v>
      </c>
      <c r="I206" s="18">
        <f t="shared" si="116"/>
        <v>0.24011299435028249</v>
      </c>
      <c r="J206" s="66"/>
      <c r="K206" s="66"/>
      <c r="L206" s="66"/>
      <c r="M206" s="66"/>
      <c r="N206" s="66"/>
      <c r="O206" s="66"/>
      <c r="P206" s="66"/>
    </row>
    <row r="207" spans="1:16" s="2" customFormat="1" ht="15.75">
      <c r="A207" s="72"/>
      <c r="B207" s="19" t="s">
        <v>65</v>
      </c>
      <c r="C207" s="53">
        <v>38.966193085999997</v>
      </c>
      <c r="D207" s="54">
        <v>38</v>
      </c>
      <c r="E207" s="54">
        <v>60</v>
      </c>
      <c r="F207" s="97">
        <f t="shared" si="113"/>
        <v>0.1700341431990863</v>
      </c>
      <c r="G207" s="14">
        <f t="shared" si="114"/>
        <v>0.12942316827185935</v>
      </c>
      <c r="H207" s="14">
        <f t="shared" si="115"/>
        <v>0.24675324675324675</v>
      </c>
      <c r="I207" s="18">
        <f t="shared" si="116"/>
        <v>0.16949152542372881</v>
      </c>
      <c r="J207" s="66"/>
      <c r="K207" s="66"/>
      <c r="L207" s="66"/>
      <c r="M207" s="66"/>
      <c r="N207" s="66"/>
      <c r="O207" s="66"/>
      <c r="P207" s="66"/>
    </row>
    <row r="208" spans="1:16" s="2" customFormat="1" ht="15.75">
      <c r="A208" s="72"/>
      <c r="B208" s="19" t="s">
        <v>64</v>
      </c>
      <c r="C208" s="53">
        <v>186.33903716</v>
      </c>
      <c r="D208" s="54">
        <v>26</v>
      </c>
      <c r="E208" s="54">
        <v>104</v>
      </c>
      <c r="F208" s="97">
        <f t="shared" si="113"/>
        <v>0.33455947857675022</v>
      </c>
      <c r="G208" s="14">
        <f t="shared" si="114"/>
        <v>0.61891056456935956</v>
      </c>
      <c r="H208" s="14">
        <f t="shared" si="115"/>
        <v>0.16883116883116883</v>
      </c>
      <c r="I208" s="18">
        <f t="shared" si="116"/>
        <v>0.29378531073446329</v>
      </c>
      <c r="J208" s="66"/>
      <c r="K208" s="66"/>
      <c r="L208" s="66"/>
      <c r="M208" s="66"/>
      <c r="N208" s="66"/>
      <c r="O208" s="66"/>
      <c r="P208" s="66"/>
    </row>
    <row r="209" spans="1:16" s="2" customFormat="1" ht="16.5" thickBot="1">
      <c r="A209" s="72"/>
      <c r="B209" s="21" t="s">
        <v>157</v>
      </c>
      <c r="C209" s="55">
        <f>SUM(C203:C208)</f>
        <v>301.07587077569997</v>
      </c>
      <c r="D209" s="55">
        <f t="shared" ref="D209" si="117">SUM(D203:D208)</f>
        <v>154</v>
      </c>
      <c r="E209" s="55">
        <f t="shared" ref="E209" si="118">SUM(E203:E208)</f>
        <v>354</v>
      </c>
      <c r="F209" s="98">
        <f t="shared" ref="F209:G209" si="119">SUM(F203:F208)</f>
        <v>1</v>
      </c>
      <c r="G209" s="24">
        <f t="shared" si="119"/>
        <v>1</v>
      </c>
      <c r="H209" s="24">
        <f t="shared" ref="H209" si="120">SUM(H203:H208)</f>
        <v>1</v>
      </c>
      <c r="I209" s="25">
        <f>SUM(I203:I208)</f>
        <v>1</v>
      </c>
      <c r="J209" s="66"/>
      <c r="K209" s="66"/>
      <c r="L209" s="66"/>
      <c r="M209" s="66"/>
      <c r="N209" s="66"/>
      <c r="O209" s="66"/>
      <c r="P209" s="66"/>
    </row>
    <row r="210" spans="1:16" s="2" customFormat="1" ht="16.5" thickBot="1">
      <c r="A210" s="72"/>
      <c r="B210" s="7"/>
      <c r="C210" s="58"/>
      <c r="D210" s="58"/>
      <c r="E210" s="58"/>
      <c r="F210" s="99"/>
      <c r="J210" s="66"/>
      <c r="K210" s="66"/>
      <c r="L210" s="66"/>
      <c r="M210" s="66"/>
      <c r="N210" s="66"/>
      <c r="O210" s="66"/>
      <c r="P210" s="66"/>
    </row>
    <row r="211" spans="1:16" s="2" customFormat="1" ht="18">
      <c r="A211" s="73">
        <v>21</v>
      </c>
      <c r="B211" s="29" t="s">
        <v>139</v>
      </c>
      <c r="C211" s="50" t="s">
        <v>155</v>
      </c>
      <c r="D211" s="50" t="s">
        <v>156</v>
      </c>
      <c r="E211" s="50" t="s">
        <v>67</v>
      </c>
      <c r="F211" s="96" t="s">
        <v>260</v>
      </c>
      <c r="G211" s="9" t="s">
        <v>155</v>
      </c>
      <c r="H211" s="9" t="s">
        <v>156</v>
      </c>
      <c r="I211" s="9" t="s">
        <v>67</v>
      </c>
      <c r="J211" s="66"/>
      <c r="K211" s="66"/>
      <c r="L211" s="66"/>
      <c r="M211" s="66"/>
      <c r="N211" s="66"/>
      <c r="O211" s="66"/>
      <c r="P211" s="66"/>
    </row>
    <row r="212" spans="1:16" s="2" customFormat="1" ht="15.75">
      <c r="A212" s="72"/>
      <c r="B212" s="19" t="s">
        <v>66</v>
      </c>
      <c r="C212" s="53">
        <v>11.002549398999999</v>
      </c>
      <c r="D212" s="54">
        <v>8</v>
      </c>
      <c r="E212" s="54">
        <v>20</v>
      </c>
      <c r="F212" s="97">
        <f t="shared" ref="F212:F217" si="121">G212*0.16+H212*0.09+I212*0.75</f>
        <v>5.2895263450054464E-2</v>
      </c>
      <c r="G212" s="14">
        <f>C212/C$209</f>
        <v>3.6544108867484916E-2</v>
      </c>
      <c r="H212" s="14">
        <f>D212/D$209</f>
        <v>5.1948051948051951E-2</v>
      </c>
      <c r="I212" s="18">
        <f>E212/E$209</f>
        <v>5.6497175141242938E-2</v>
      </c>
      <c r="J212" s="66"/>
      <c r="K212" s="66"/>
      <c r="L212" s="66"/>
      <c r="M212" s="66"/>
      <c r="N212" s="66"/>
      <c r="O212" s="66"/>
      <c r="P212" s="66"/>
    </row>
    <row r="213" spans="1:16" s="2" customFormat="1" ht="15.75">
      <c r="A213" s="72"/>
      <c r="B213" s="27">
        <v>2</v>
      </c>
      <c r="C213" s="53">
        <v>11.713553982000001</v>
      </c>
      <c r="D213" s="54">
        <v>10</v>
      </c>
      <c r="E213" s="54">
        <v>22</v>
      </c>
      <c r="F213" s="97">
        <f t="shared" si="121"/>
        <v>5.8679230148847933E-2</v>
      </c>
      <c r="G213" s="14">
        <f t="shared" ref="G213:G217" si="122">C213/C$209</f>
        <v>3.8905655082291664E-2</v>
      </c>
      <c r="H213" s="14">
        <f t="shared" ref="H213:H217" si="123">D213/D$209</f>
        <v>6.4935064935064929E-2</v>
      </c>
      <c r="I213" s="18">
        <f t="shared" ref="I213:I217" si="124">E213/E$209</f>
        <v>6.2146892655367235E-2</v>
      </c>
      <c r="J213" s="66"/>
      <c r="K213" s="66"/>
      <c r="L213" s="66"/>
      <c r="M213" s="66"/>
      <c r="N213" s="66"/>
      <c r="O213" s="66"/>
      <c r="P213" s="66"/>
    </row>
    <row r="214" spans="1:16" s="2" customFormat="1" ht="15.75">
      <c r="A214" s="72"/>
      <c r="B214" s="27">
        <v>3</v>
      </c>
      <c r="C214" s="53">
        <v>19.276431264999999</v>
      </c>
      <c r="D214" s="54">
        <v>17</v>
      </c>
      <c r="E214" s="54">
        <v>42</v>
      </c>
      <c r="F214" s="97">
        <f t="shared" si="121"/>
        <v>0.10916214163040505</v>
      </c>
      <c r="G214" s="14">
        <f t="shared" si="122"/>
        <v>6.4025161549265588E-2</v>
      </c>
      <c r="H214" s="14">
        <f t="shared" si="123"/>
        <v>0.11038961038961038</v>
      </c>
      <c r="I214" s="18">
        <f t="shared" si="124"/>
        <v>0.11864406779661017</v>
      </c>
      <c r="J214" s="66"/>
      <c r="K214" s="66"/>
      <c r="L214" s="66"/>
      <c r="M214" s="66"/>
      <c r="N214" s="66"/>
      <c r="O214" s="66"/>
      <c r="P214" s="66"/>
    </row>
    <row r="215" spans="1:16" s="2" customFormat="1" ht="15.75">
      <c r="A215" s="72"/>
      <c r="B215" s="27">
        <v>4</v>
      </c>
      <c r="C215" s="53">
        <v>13.255590478</v>
      </c>
      <c r="D215" s="54">
        <v>24</v>
      </c>
      <c r="E215" s="54">
        <v>72</v>
      </c>
      <c r="F215" s="97">
        <f t="shared" si="121"/>
        <v>0.17361273233421812</v>
      </c>
      <c r="G215" s="14">
        <f t="shared" si="122"/>
        <v>4.4027408918050924E-2</v>
      </c>
      <c r="H215" s="14">
        <f t="shared" si="123"/>
        <v>0.15584415584415584</v>
      </c>
      <c r="I215" s="18">
        <f t="shared" si="124"/>
        <v>0.20338983050847459</v>
      </c>
      <c r="J215" s="66"/>
      <c r="K215" s="66"/>
      <c r="L215" s="66"/>
      <c r="M215" s="66"/>
      <c r="N215" s="66"/>
      <c r="O215" s="66"/>
      <c r="P215" s="66"/>
    </row>
    <row r="216" spans="1:16" s="2" customFormat="1" ht="15.75">
      <c r="A216" s="72"/>
      <c r="B216" s="19" t="s">
        <v>65</v>
      </c>
      <c r="C216" s="53">
        <v>15.976059622999999</v>
      </c>
      <c r="D216" s="54">
        <v>17</v>
      </c>
      <c r="E216" s="54">
        <v>37</v>
      </c>
      <c r="F216" s="97">
        <f t="shared" si="121"/>
        <v>9.6815013011228399E-2</v>
      </c>
      <c r="G216" s="14">
        <f t="shared" si="122"/>
        <v>5.3063234798055553E-2</v>
      </c>
      <c r="H216" s="14">
        <f t="shared" si="123"/>
        <v>0.11038961038961038</v>
      </c>
      <c r="I216" s="18">
        <f t="shared" si="124"/>
        <v>0.10451977401129943</v>
      </c>
      <c r="J216" s="66"/>
      <c r="K216" s="66"/>
      <c r="L216" s="66"/>
      <c r="M216" s="66"/>
      <c r="N216" s="66"/>
      <c r="O216" s="66"/>
      <c r="P216" s="66"/>
    </row>
    <row r="217" spans="1:16" s="2" customFormat="1" ht="15.75">
      <c r="A217" s="72"/>
      <c r="B217" s="19" t="s">
        <v>64</v>
      </c>
      <c r="C217" s="53">
        <v>229.85168603</v>
      </c>
      <c r="D217" s="54">
        <v>78</v>
      </c>
      <c r="E217" s="54">
        <v>161</v>
      </c>
      <c r="F217" s="97">
        <f t="shared" si="121"/>
        <v>0.50883561942593691</v>
      </c>
      <c r="G217" s="91">
        <f t="shared" si="122"/>
        <v>0.76343443078916928</v>
      </c>
      <c r="H217" s="14">
        <f t="shared" si="123"/>
        <v>0.50649350649350644</v>
      </c>
      <c r="I217" s="18">
        <f t="shared" si="124"/>
        <v>0.45480225988700562</v>
      </c>
      <c r="J217" s="66"/>
      <c r="K217" s="66"/>
      <c r="L217" s="66"/>
      <c r="M217" s="66"/>
      <c r="N217" s="66"/>
      <c r="O217" s="66"/>
      <c r="P217" s="66"/>
    </row>
    <row r="218" spans="1:16" s="2" customFormat="1" ht="16.5" thickBot="1">
      <c r="A218" s="72"/>
      <c r="B218" s="21" t="s">
        <v>157</v>
      </c>
      <c r="C218" s="55">
        <f>SUM(C212:C217)</f>
        <v>301.07587077699998</v>
      </c>
      <c r="D218" s="55">
        <f t="shared" ref="D218" si="125">SUM(D212:D217)</f>
        <v>154</v>
      </c>
      <c r="E218" s="55">
        <f t="shared" ref="E218" si="126">SUM(E212:E217)</f>
        <v>354</v>
      </c>
      <c r="F218" s="98">
        <f t="shared" ref="F218:G218" si="127">SUM(F212:F217)</f>
        <v>1.000000000000691</v>
      </c>
      <c r="G218" s="24">
        <f t="shared" si="127"/>
        <v>1.0000000000043179</v>
      </c>
      <c r="H218" s="24">
        <f t="shared" ref="H218" si="128">SUM(H212:H217)</f>
        <v>0.99999999999999989</v>
      </c>
      <c r="I218" s="25">
        <f>SUM(I212:I217)</f>
        <v>1</v>
      </c>
      <c r="J218" s="66"/>
      <c r="K218" s="66"/>
      <c r="L218" s="66"/>
      <c r="M218" s="66"/>
      <c r="N218" s="66"/>
      <c r="O218" s="66"/>
      <c r="P218" s="66"/>
    </row>
    <row r="219" spans="1:16" s="8" customFormat="1" ht="16.5" thickBot="1">
      <c r="A219" s="72"/>
      <c r="B219" s="7"/>
      <c r="C219" s="58"/>
      <c r="D219" s="58"/>
      <c r="E219" s="58"/>
      <c r="F219" s="99"/>
      <c r="J219" s="66"/>
      <c r="K219" s="66"/>
      <c r="L219" s="66"/>
      <c r="M219" s="66"/>
      <c r="N219" s="66"/>
      <c r="O219" s="66"/>
      <c r="P219" s="66"/>
    </row>
    <row r="220" spans="1:16" s="2" customFormat="1" ht="18">
      <c r="A220" s="73">
        <v>22</v>
      </c>
      <c r="B220" s="29" t="s">
        <v>140</v>
      </c>
      <c r="C220" s="50" t="s">
        <v>155</v>
      </c>
      <c r="D220" s="50" t="s">
        <v>156</v>
      </c>
      <c r="E220" s="50" t="s">
        <v>67</v>
      </c>
      <c r="F220" s="96" t="s">
        <v>260</v>
      </c>
      <c r="G220" s="9" t="s">
        <v>155</v>
      </c>
      <c r="H220" s="9" t="s">
        <v>156</v>
      </c>
      <c r="I220" s="9" t="s">
        <v>67</v>
      </c>
      <c r="J220" s="66"/>
      <c r="K220" s="66"/>
      <c r="L220" s="66"/>
      <c r="M220" s="66"/>
      <c r="N220" s="66"/>
      <c r="O220" s="66"/>
      <c r="P220" s="66"/>
    </row>
    <row r="221" spans="1:16" s="2" customFormat="1" ht="15.75">
      <c r="A221" s="72"/>
      <c r="B221" s="19" t="s">
        <v>66</v>
      </c>
      <c r="C221" s="53">
        <v>10.232065159999999</v>
      </c>
      <c r="D221" s="54">
        <v>8</v>
      </c>
      <c r="E221" s="54">
        <v>23</v>
      </c>
      <c r="F221" s="97">
        <f t="shared" ref="F221:F226" si="129">G221*0.16+H221*0.09+I221*0.75</f>
        <v>5.884173913365616E-2</v>
      </c>
      <c r="G221" s="14">
        <f>C221/C$209</f>
        <v>3.3985005618809079E-2</v>
      </c>
      <c r="H221" s="14">
        <f>D221/D$209</f>
        <v>5.1948051948051951E-2</v>
      </c>
      <c r="I221" s="18">
        <f>E221/E$209</f>
        <v>6.4971751412429377E-2</v>
      </c>
      <c r="J221" s="66"/>
      <c r="K221" s="66"/>
      <c r="L221" s="66"/>
      <c r="M221" s="66"/>
      <c r="N221" s="66"/>
      <c r="O221" s="66"/>
      <c r="P221" s="66"/>
    </row>
    <row r="222" spans="1:16" s="2" customFormat="1" ht="15.75">
      <c r="A222" s="72"/>
      <c r="B222" s="27">
        <v>2</v>
      </c>
      <c r="C222" s="53">
        <v>7.7393290275000002</v>
      </c>
      <c r="D222" s="54">
        <v>14</v>
      </c>
      <c r="E222" s="54">
        <v>21</v>
      </c>
      <c r="F222" s="97">
        <f t="shared" si="129"/>
        <v>5.6786235951285728E-2</v>
      </c>
      <c r="G222" s="14">
        <f t="shared" ref="G222:G226" si="130">C222/C$209</f>
        <v>2.5705577160867077E-2</v>
      </c>
      <c r="H222" s="14">
        <f t="shared" ref="H222:H226" si="131">D222/D$209</f>
        <v>9.0909090909090912E-2</v>
      </c>
      <c r="I222" s="18">
        <f t="shared" ref="I222:I226" si="132">E222/E$209</f>
        <v>5.9322033898305086E-2</v>
      </c>
      <c r="J222" s="66"/>
      <c r="K222" s="66"/>
      <c r="L222" s="66"/>
      <c r="M222" s="66"/>
      <c r="N222" s="66"/>
      <c r="O222" s="66"/>
      <c r="P222" s="66"/>
    </row>
    <row r="223" spans="1:16" s="2" customFormat="1" ht="15.75">
      <c r="A223" s="72"/>
      <c r="B223" s="27">
        <v>3</v>
      </c>
      <c r="C223" s="53">
        <v>18.875906142000002</v>
      </c>
      <c r="D223" s="54">
        <v>15</v>
      </c>
      <c r="E223" s="54">
        <v>45</v>
      </c>
      <c r="F223" s="97">
        <f t="shared" si="129"/>
        <v>0.11413639259659095</v>
      </c>
      <c r="G223" s="14">
        <f t="shared" si="130"/>
        <v>6.2694848621935764E-2</v>
      </c>
      <c r="H223" s="14">
        <f t="shared" si="131"/>
        <v>9.7402597402597407E-2</v>
      </c>
      <c r="I223" s="18">
        <f t="shared" si="132"/>
        <v>0.1271186440677966</v>
      </c>
      <c r="J223" s="66"/>
      <c r="K223" s="66"/>
      <c r="L223" s="66"/>
      <c r="M223" s="66"/>
      <c r="N223" s="66"/>
      <c r="O223" s="66"/>
      <c r="P223" s="66"/>
    </row>
    <row r="224" spans="1:16" s="2" customFormat="1" ht="15.75">
      <c r="A224" s="72"/>
      <c r="B224" s="27">
        <v>4</v>
      </c>
      <c r="C224" s="53">
        <v>15.743021665000001</v>
      </c>
      <c r="D224" s="54">
        <v>25</v>
      </c>
      <c r="E224" s="54">
        <v>48</v>
      </c>
      <c r="F224" s="97">
        <f t="shared" si="129"/>
        <v>0.1246715796508138</v>
      </c>
      <c r="G224" s="14">
        <f t="shared" si="130"/>
        <v>5.2289217413668043E-2</v>
      </c>
      <c r="H224" s="14">
        <f t="shared" si="131"/>
        <v>0.16233766233766234</v>
      </c>
      <c r="I224" s="18">
        <f t="shared" si="132"/>
        <v>0.13559322033898305</v>
      </c>
      <c r="J224" s="66"/>
      <c r="K224" s="66"/>
      <c r="L224" s="66"/>
      <c r="M224" s="66"/>
      <c r="N224" s="66"/>
      <c r="O224" s="66"/>
      <c r="P224" s="66"/>
    </row>
    <row r="225" spans="1:16" s="2" customFormat="1" ht="15.75">
      <c r="A225" s="72"/>
      <c r="B225" s="19" t="s">
        <v>65</v>
      </c>
      <c r="C225" s="53">
        <v>12.18110433</v>
      </c>
      <c r="D225" s="54">
        <v>27</v>
      </c>
      <c r="E225" s="54">
        <v>35</v>
      </c>
      <c r="F225" s="97">
        <f t="shared" si="129"/>
        <v>9.6405137081997619E-2</v>
      </c>
      <c r="G225" s="14">
        <f t="shared" si="130"/>
        <v>4.0458587061846824E-2</v>
      </c>
      <c r="H225" s="14">
        <f t="shared" si="131"/>
        <v>0.17532467532467533</v>
      </c>
      <c r="I225" s="18">
        <f t="shared" si="132"/>
        <v>9.8870056497175146E-2</v>
      </c>
      <c r="J225" s="66"/>
      <c r="K225" s="66"/>
      <c r="L225" s="66"/>
      <c r="M225" s="66"/>
      <c r="N225" s="66"/>
      <c r="O225" s="66"/>
      <c r="P225" s="66"/>
    </row>
    <row r="226" spans="1:16" s="2" customFormat="1" ht="15.75">
      <c r="A226" s="72"/>
      <c r="B226" s="19" t="s">
        <v>64</v>
      </c>
      <c r="C226" s="53">
        <v>236.30444445000001</v>
      </c>
      <c r="D226" s="54">
        <v>65</v>
      </c>
      <c r="E226" s="54">
        <v>182</v>
      </c>
      <c r="F226" s="97">
        <f t="shared" si="129"/>
        <v>0.54915891558501806</v>
      </c>
      <c r="G226" s="91">
        <f t="shared" si="130"/>
        <v>0.78486676411888767</v>
      </c>
      <c r="H226" s="14">
        <f t="shared" si="131"/>
        <v>0.42207792207792205</v>
      </c>
      <c r="I226" s="18">
        <f t="shared" si="132"/>
        <v>0.51412429378531077</v>
      </c>
      <c r="J226" s="66"/>
      <c r="K226" s="66"/>
      <c r="L226" s="66"/>
      <c r="M226" s="66"/>
      <c r="N226" s="66"/>
      <c r="O226" s="66"/>
      <c r="P226" s="66"/>
    </row>
    <row r="227" spans="1:16" s="2" customFormat="1" ht="16.5" thickBot="1">
      <c r="A227" s="72"/>
      <c r="B227" s="21" t="s">
        <v>157</v>
      </c>
      <c r="C227" s="55">
        <f>SUM(C221:C226)</f>
        <v>301.0758707745</v>
      </c>
      <c r="D227" s="55">
        <f t="shared" ref="D227" si="133">SUM(D221:D226)</f>
        <v>154</v>
      </c>
      <c r="E227" s="55">
        <f t="shared" ref="E227" si="134">SUM(E221:E226)</f>
        <v>354</v>
      </c>
      <c r="F227" s="98">
        <f t="shared" ref="F227:G227" si="135">SUM(F221:F226)</f>
        <v>0.99999999999936229</v>
      </c>
      <c r="G227" s="24">
        <f t="shared" si="135"/>
        <v>0.99999999999601452</v>
      </c>
      <c r="H227" s="24">
        <f t="shared" ref="H227" si="136">SUM(H221:H226)</f>
        <v>1</v>
      </c>
      <c r="I227" s="25">
        <f>SUM(I221:I226)</f>
        <v>1</v>
      </c>
      <c r="J227" s="66"/>
      <c r="K227" s="66"/>
      <c r="L227" s="66"/>
      <c r="M227" s="66"/>
      <c r="N227" s="66"/>
      <c r="O227" s="66"/>
      <c r="P227" s="66"/>
    </row>
    <row r="228" spans="1:16" s="8" customFormat="1" ht="16.5" thickBot="1">
      <c r="A228" s="72"/>
      <c r="B228" s="7"/>
      <c r="C228" s="58"/>
      <c r="D228" s="58"/>
      <c r="E228" s="58"/>
      <c r="F228" s="99"/>
      <c r="J228" s="66"/>
      <c r="K228" s="66"/>
      <c r="L228" s="66"/>
      <c r="M228" s="66"/>
      <c r="N228" s="66"/>
      <c r="O228" s="66"/>
      <c r="P228" s="66"/>
    </row>
    <row r="229" spans="1:16" s="2" customFormat="1" ht="18">
      <c r="A229" s="73">
        <v>23</v>
      </c>
      <c r="B229" s="29" t="s">
        <v>141</v>
      </c>
      <c r="C229" s="50" t="s">
        <v>155</v>
      </c>
      <c r="D229" s="50" t="s">
        <v>156</v>
      </c>
      <c r="E229" s="50" t="s">
        <v>67</v>
      </c>
      <c r="F229" s="96" t="s">
        <v>260</v>
      </c>
      <c r="G229" s="9" t="s">
        <v>155</v>
      </c>
      <c r="H229" s="9" t="s">
        <v>156</v>
      </c>
      <c r="I229" s="9" t="s">
        <v>67</v>
      </c>
      <c r="J229" s="66"/>
      <c r="K229" s="66"/>
      <c r="L229" s="66"/>
      <c r="M229" s="66"/>
      <c r="N229" s="66"/>
      <c r="O229" s="66"/>
      <c r="P229" s="66"/>
    </row>
    <row r="230" spans="1:16" s="2" customFormat="1" ht="15.75">
      <c r="A230" s="72"/>
      <c r="B230" s="19" t="s">
        <v>66</v>
      </c>
      <c r="C230" s="53">
        <v>5.1098551200999998</v>
      </c>
      <c r="D230" s="54">
        <v>4</v>
      </c>
      <c r="E230" s="54">
        <v>7</v>
      </c>
      <c r="F230" s="97">
        <f t="shared" ref="F230:F235" si="137">G230*0.16+H230*0.09+I230*0.75</f>
        <v>1.9883688389617273E-2</v>
      </c>
      <c r="G230" s="14">
        <f>C230/C$209</f>
        <v>1.6971984858616639E-2</v>
      </c>
      <c r="H230" s="14">
        <f>D230/D$209</f>
        <v>2.5974025974025976E-2</v>
      </c>
      <c r="I230" s="18">
        <f>E230/E$209</f>
        <v>1.977401129943503E-2</v>
      </c>
      <c r="J230" s="66"/>
      <c r="K230" s="66"/>
      <c r="L230" s="66"/>
      <c r="M230" s="66"/>
      <c r="N230" s="66"/>
      <c r="O230" s="66"/>
      <c r="P230" s="66"/>
    </row>
    <row r="231" spans="1:16" s="2" customFormat="1" ht="15.75">
      <c r="A231" s="72"/>
      <c r="B231" s="27">
        <v>2</v>
      </c>
      <c r="C231" s="53">
        <v>2.6932797463</v>
      </c>
      <c r="D231" s="54">
        <v>5</v>
      </c>
      <c r="E231" s="54">
        <v>4</v>
      </c>
      <c r="F231" s="97">
        <f t="shared" si="137"/>
        <v>1.2827937139645133E-2</v>
      </c>
      <c r="G231" s="14">
        <f t="shared" ref="G231:G235" si="138">C231/C$209</f>
        <v>8.9455184148798158E-3</v>
      </c>
      <c r="H231" s="14">
        <f t="shared" ref="H231:H235" si="139">D231/D$209</f>
        <v>3.2467532467532464E-2</v>
      </c>
      <c r="I231" s="18">
        <f t="shared" ref="I231:I235" si="140">E231/E$209</f>
        <v>1.1299435028248588E-2</v>
      </c>
      <c r="J231" s="66"/>
      <c r="K231" s="66"/>
      <c r="L231" s="66"/>
      <c r="M231" s="66"/>
      <c r="N231" s="66"/>
      <c r="O231" s="66"/>
      <c r="P231" s="66"/>
    </row>
    <row r="232" spans="1:16" s="2" customFormat="1" ht="15.75">
      <c r="A232" s="72"/>
      <c r="B232" s="27">
        <v>3</v>
      </c>
      <c r="C232" s="53">
        <v>19.895231195000001</v>
      </c>
      <c r="D232" s="54">
        <v>9</v>
      </c>
      <c r="E232" s="54">
        <v>27</v>
      </c>
      <c r="F232" s="97">
        <f t="shared" si="137"/>
        <v>7.3036003243446376E-2</v>
      </c>
      <c r="G232" s="14">
        <f t="shared" si="138"/>
        <v>6.6080457207485246E-2</v>
      </c>
      <c r="H232" s="14">
        <f t="shared" si="139"/>
        <v>5.844155844155844E-2</v>
      </c>
      <c r="I232" s="18">
        <f t="shared" si="140"/>
        <v>7.6271186440677971E-2</v>
      </c>
      <c r="J232" s="66"/>
      <c r="K232" s="66"/>
      <c r="L232" s="66"/>
      <c r="M232" s="66"/>
      <c r="N232" s="66"/>
      <c r="O232" s="66"/>
      <c r="P232" s="66"/>
    </row>
    <row r="233" spans="1:16" s="2" customFormat="1" ht="15.75">
      <c r="A233" s="72"/>
      <c r="B233" s="27">
        <v>4</v>
      </c>
      <c r="C233" s="53">
        <v>17.108562354</v>
      </c>
      <c r="D233" s="54">
        <v>24</v>
      </c>
      <c r="E233" s="54">
        <v>80</v>
      </c>
      <c r="F233" s="97">
        <f t="shared" si="137"/>
        <v>0.19260946012256369</v>
      </c>
      <c r="G233" s="14">
        <f t="shared" si="138"/>
        <v>5.6824754205380322E-2</v>
      </c>
      <c r="H233" s="14">
        <f t="shared" si="139"/>
        <v>0.15584415584415584</v>
      </c>
      <c r="I233" s="18">
        <f t="shared" si="140"/>
        <v>0.22598870056497175</v>
      </c>
      <c r="J233" s="66"/>
      <c r="K233" s="66"/>
      <c r="L233" s="66"/>
      <c r="M233" s="66"/>
      <c r="N233" s="66"/>
      <c r="O233" s="66"/>
      <c r="P233" s="66"/>
    </row>
    <row r="234" spans="1:16" s="2" customFormat="1" ht="15.75">
      <c r="A234" s="72"/>
      <c r="B234" s="19" t="s">
        <v>65</v>
      </c>
      <c r="C234" s="53">
        <v>63.323374430000001</v>
      </c>
      <c r="D234" s="54">
        <v>40</v>
      </c>
      <c r="E234" s="54">
        <v>115</v>
      </c>
      <c r="F234" s="97">
        <f t="shared" si="137"/>
        <v>0.30067247430250366</v>
      </c>
      <c r="G234" s="14">
        <f t="shared" si="138"/>
        <v>0.21032364455793803</v>
      </c>
      <c r="H234" s="14">
        <f t="shared" si="139"/>
        <v>0.25974025974025972</v>
      </c>
      <c r="I234" s="18">
        <f t="shared" si="140"/>
        <v>0.3248587570621469</v>
      </c>
      <c r="J234" s="66"/>
      <c r="K234" s="66"/>
      <c r="L234" s="66"/>
      <c r="M234" s="66"/>
      <c r="N234" s="66"/>
      <c r="O234" s="66"/>
      <c r="P234" s="66"/>
    </row>
    <row r="235" spans="1:16" s="2" customFormat="1" ht="15.75">
      <c r="A235" s="72"/>
      <c r="B235" s="19" t="s">
        <v>64</v>
      </c>
      <c r="C235" s="53">
        <v>192.94556793000001</v>
      </c>
      <c r="D235" s="54">
        <v>72</v>
      </c>
      <c r="E235" s="54">
        <v>121</v>
      </c>
      <c r="F235" s="97">
        <f t="shared" si="137"/>
        <v>0.40097043680206446</v>
      </c>
      <c r="G235" s="14">
        <f t="shared" si="138"/>
        <v>0.64085364075470364</v>
      </c>
      <c r="H235" s="14">
        <f t="shared" si="139"/>
        <v>0.46753246753246752</v>
      </c>
      <c r="I235" s="18">
        <f t="shared" si="140"/>
        <v>0.34180790960451979</v>
      </c>
      <c r="J235" s="66"/>
      <c r="K235" s="66"/>
      <c r="L235" s="66"/>
      <c r="M235" s="66"/>
      <c r="N235" s="66"/>
      <c r="O235" s="66"/>
      <c r="P235" s="66"/>
    </row>
    <row r="236" spans="1:16" s="2" customFormat="1" ht="16.5" thickBot="1">
      <c r="A236" s="72"/>
      <c r="B236" s="21" t="s">
        <v>157</v>
      </c>
      <c r="C236" s="55">
        <f>SUM(C230:C235)</f>
        <v>301.07587077540001</v>
      </c>
      <c r="D236" s="55">
        <f t="shared" ref="D236" si="141">SUM(D230:D235)</f>
        <v>154</v>
      </c>
      <c r="E236" s="55">
        <f t="shared" ref="E236" si="142">SUM(E230:E235)</f>
        <v>354</v>
      </c>
      <c r="F236" s="98">
        <f t="shared" ref="F236:G236" si="143">SUM(F230:F235)</f>
        <v>0.99999999999984057</v>
      </c>
      <c r="G236" s="24">
        <f t="shared" si="143"/>
        <v>0.99999999999900369</v>
      </c>
      <c r="H236" s="24">
        <f t="shared" ref="H236" si="144">SUM(H230:H235)</f>
        <v>1</v>
      </c>
      <c r="I236" s="25">
        <f>SUM(I230:I235)</f>
        <v>1</v>
      </c>
      <c r="J236" s="66"/>
      <c r="K236" s="66"/>
      <c r="L236" s="66"/>
      <c r="M236" s="66"/>
      <c r="N236" s="66"/>
      <c r="O236" s="66"/>
      <c r="P236" s="66"/>
    </row>
    <row r="237" spans="1:16" s="8" customFormat="1" ht="16.5" thickBot="1">
      <c r="A237" s="72"/>
      <c r="B237" s="7"/>
      <c r="C237" s="58"/>
      <c r="D237" s="58"/>
      <c r="E237" s="58"/>
      <c r="F237" s="99"/>
      <c r="J237" s="66"/>
      <c r="K237" s="66"/>
      <c r="L237" s="66"/>
      <c r="M237" s="66"/>
      <c r="N237" s="66"/>
      <c r="O237" s="66"/>
      <c r="P237" s="66"/>
    </row>
    <row r="238" spans="1:16" s="2" customFormat="1" ht="18">
      <c r="A238" s="73">
        <v>24</v>
      </c>
      <c r="B238" s="29" t="s">
        <v>142</v>
      </c>
      <c r="C238" s="50" t="s">
        <v>155</v>
      </c>
      <c r="D238" s="50" t="s">
        <v>156</v>
      </c>
      <c r="E238" s="50" t="s">
        <v>67</v>
      </c>
      <c r="F238" s="96" t="s">
        <v>260</v>
      </c>
      <c r="G238" s="9" t="s">
        <v>155</v>
      </c>
      <c r="H238" s="9" t="s">
        <v>156</v>
      </c>
      <c r="I238" s="9" t="s">
        <v>67</v>
      </c>
      <c r="J238" s="66"/>
      <c r="K238" s="66"/>
      <c r="L238" s="66"/>
      <c r="M238" s="66"/>
      <c r="N238" s="66"/>
      <c r="O238" s="66"/>
      <c r="P238" s="66"/>
    </row>
    <row r="239" spans="1:16" s="2" customFormat="1" ht="15.75">
      <c r="A239" s="72"/>
      <c r="B239" s="19" t="s">
        <v>66</v>
      </c>
      <c r="C239" s="53">
        <v>7.2937065058000004</v>
      </c>
      <c r="D239" s="54">
        <v>4</v>
      </c>
      <c r="E239" s="54">
        <v>9</v>
      </c>
      <c r="F239" s="97">
        <f t="shared" ref="F239:F244" si="145">G239*0.16+H239*0.09+I239*0.75</f>
        <v>2.5281535226948211E-2</v>
      </c>
      <c r="G239" s="14">
        <f>C239/C$209</f>
        <v>2.4225476744477392E-2</v>
      </c>
      <c r="H239" s="14">
        <f>D239/D$209</f>
        <v>2.5974025974025976E-2</v>
      </c>
      <c r="I239" s="18">
        <f>E239/E$209</f>
        <v>2.5423728813559324E-2</v>
      </c>
      <c r="J239" s="66"/>
      <c r="K239" s="66"/>
      <c r="L239" s="66"/>
      <c r="M239" s="66"/>
      <c r="N239" s="66"/>
      <c r="O239" s="66"/>
      <c r="P239" s="66"/>
    </row>
    <row r="240" spans="1:16" s="2" customFormat="1" ht="15.75">
      <c r="A240" s="72"/>
      <c r="B240" s="27">
        <v>2</v>
      </c>
      <c r="C240" s="53">
        <v>4.6720244927000003</v>
      </c>
      <c r="D240" s="54">
        <v>4</v>
      </c>
      <c r="E240" s="54">
        <v>6</v>
      </c>
      <c r="F240" s="97">
        <f t="shared" si="145"/>
        <v>1.7532369082175869E-2</v>
      </c>
      <c r="G240" s="14">
        <f t="shared" ref="G240:G244" si="146">C240/C$209</f>
        <v>1.5517764610836701E-2</v>
      </c>
      <c r="H240" s="14">
        <f t="shared" ref="H240:H244" si="147">D240/D$209</f>
        <v>2.5974025974025976E-2</v>
      </c>
      <c r="I240" s="18">
        <f t="shared" ref="I240:I244" si="148">E240/E$209</f>
        <v>1.6949152542372881E-2</v>
      </c>
      <c r="J240" s="66"/>
      <c r="K240" s="66"/>
      <c r="L240" s="66"/>
      <c r="M240" s="66"/>
      <c r="N240" s="66"/>
      <c r="O240" s="66"/>
      <c r="P240" s="66"/>
    </row>
    <row r="241" spans="1:20" s="2" customFormat="1" ht="15.75">
      <c r="A241" s="72"/>
      <c r="B241" s="27">
        <v>3</v>
      </c>
      <c r="C241" s="53">
        <v>25.699056592000002</v>
      </c>
      <c r="D241" s="54">
        <v>14</v>
      </c>
      <c r="E241" s="54">
        <v>39</v>
      </c>
      <c r="F241" s="97">
        <f t="shared" si="145"/>
        <v>0.10446612245197459</v>
      </c>
      <c r="G241" s="14">
        <f t="shared" si="146"/>
        <v>8.5357410163053787E-2</v>
      </c>
      <c r="H241" s="14">
        <f t="shared" si="147"/>
        <v>9.0909090909090912E-2</v>
      </c>
      <c r="I241" s="18">
        <f t="shared" si="148"/>
        <v>0.11016949152542373</v>
      </c>
      <c r="J241" s="66"/>
      <c r="K241" s="66"/>
      <c r="L241" s="66"/>
      <c r="M241" s="66"/>
      <c r="N241" s="66"/>
      <c r="O241" s="66"/>
      <c r="P241" s="66"/>
    </row>
    <row r="242" spans="1:20" s="2" customFormat="1" ht="15.75">
      <c r="A242" s="72"/>
      <c r="B242" s="27">
        <v>4</v>
      </c>
      <c r="C242" s="53">
        <v>32.818709990000002</v>
      </c>
      <c r="D242" s="54">
        <v>41</v>
      </c>
      <c r="E242" s="54">
        <v>100</v>
      </c>
      <c r="F242" s="97">
        <f t="shared" si="145"/>
        <v>0.25326621103640834</v>
      </c>
      <c r="G242" s="14">
        <f t="shared" si="146"/>
        <v>0.1090047830981772</v>
      </c>
      <c r="H242" s="14">
        <f t="shared" si="147"/>
        <v>0.26623376623376621</v>
      </c>
      <c r="I242" s="18">
        <f t="shared" si="148"/>
        <v>0.2824858757062147</v>
      </c>
      <c r="J242" s="66"/>
      <c r="K242" s="66"/>
      <c r="L242" s="66"/>
      <c r="M242" s="66"/>
      <c r="N242" s="66"/>
      <c r="O242" s="66"/>
      <c r="P242" s="66"/>
    </row>
    <row r="243" spans="1:20" s="2" customFormat="1" ht="15.75">
      <c r="A243" s="72"/>
      <c r="B243" s="19" t="s">
        <v>65</v>
      </c>
      <c r="C243" s="53">
        <v>86.724125768999997</v>
      </c>
      <c r="D243" s="54">
        <v>68</v>
      </c>
      <c r="E243" s="54">
        <v>177</v>
      </c>
      <c r="F243" s="97">
        <f t="shared" si="145"/>
        <v>0.46082784586029607</v>
      </c>
      <c r="G243" s="14">
        <f t="shared" si="146"/>
        <v>0.28804741325022704</v>
      </c>
      <c r="H243" s="14">
        <f t="shared" si="147"/>
        <v>0.44155844155844154</v>
      </c>
      <c r="I243" s="18">
        <f t="shared" si="148"/>
        <v>0.5</v>
      </c>
      <c r="J243" s="66"/>
      <c r="K243" s="66"/>
      <c r="L243" s="66"/>
      <c r="M243" s="66"/>
      <c r="N243" s="66"/>
      <c r="O243" s="66"/>
      <c r="P243" s="66"/>
    </row>
    <row r="244" spans="1:20" s="2" customFormat="1" ht="15.75">
      <c r="A244" s="72"/>
      <c r="B244" s="19" t="s">
        <v>64</v>
      </c>
      <c r="C244" s="53">
        <v>143.86824743</v>
      </c>
      <c r="D244" s="54">
        <v>23</v>
      </c>
      <c r="E244" s="54">
        <v>23</v>
      </c>
      <c r="F244" s="97">
        <f t="shared" si="145"/>
        <v>0.13862591634421637</v>
      </c>
      <c r="G244" s="14">
        <f t="shared" si="146"/>
        <v>0.47784715214584939</v>
      </c>
      <c r="H244" s="14">
        <f t="shared" si="147"/>
        <v>0.14935064935064934</v>
      </c>
      <c r="I244" s="18">
        <f t="shared" si="148"/>
        <v>6.4971751412429377E-2</v>
      </c>
      <c r="J244" s="66"/>
      <c r="K244" s="66"/>
      <c r="L244" s="66"/>
      <c r="M244" s="66"/>
      <c r="N244" s="66"/>
      <c r="O244" s="66"/>
      <c r="P244" s="66"/>
    </row>
    <row r="245" spans="1:20" ht="16.5" thickBot="1">
      <c r="A245" s="72"/>
      <c r="B245" s="21" t="s">
        <v>157</v>
      </c>
      <c r="C245" s="55">
        <f>SUM(C239:C244)</f>
        <v>301.07587077950001</v>
      </c>
      <c r="D245" s="55">
        <f t="shared" ref="D245" si="149">SUM(D239:D244)</f>
        <v>154</v>
      </c>
      <c r="E245" s="55">
        <f t="shared" ref="E245" si="150">SUM(E239:E244)</f>
        <v>354</v>
      </c>
      <c r="F245" s="98">
        <f t="shared" ref="F245:G245" si="151">SUM(F239:F244)</f>
        <v>1.0000000000020193</v>
      </c>
      <c r="G245" s="24">
        <f t="shared" si="151"/>
        <v>1.0000000000126215</v>
      </c>
      <c r="H245" s="24">
        <f t="shared" ref="H245" si="152">SUM(H239:H244)</f>
        <v>1</v>
      </c>
      <c r="I245" s="25">
        <f>SUM(I239:I244)</f>
        <v>1</v>
      </c>
      <c r="J245" s="66"/>
      <c r="K245" s="66"/>
      <c r="L245" s="66"/>
      <c r="M245" s="66"/>
      <c r="N245" s="66"/>
      <c r="O245" s="66"/>
      <c r="P245" s="66"/>
      <c r="Q245" s="2"/>
      <c r="R245" s="2"/>
      <c r="S245" s="2"/>
      <c r="T245" s="2"/>
    </row>
    <row r="246" spans="1:20" ht="15.75">
      <c r="A246" s="72"/>
      <c r="B246" s="67"/>
      <c r="C246" s="68"/>
      <c r="D246" s="68"/>
      <c r="E246" s="68"/>
      <c r="F246" s="94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2"/>
      <c r="R246" s="2"/>
      <c r="S246" s="2"/>
      <c r="T246" s="2"/>
    </row>
    <row r="247" spans="1:20" ht="15.75">
      <c r="A247" s="72"/>
      <c r="B247" s="67"/>
      <c r="C247" s="68"/>
      <c r="D247" s="68"/>
      <c r="E247" s="68"/>
      <c r="F247" s="94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2"/>
      <c r="R247" s="2"/>
      <c r="S247" s="2"/>
      <c r="T247" s="2"/>
    </row>
    <row r="248" spans="1:20" ht="16.5" thickBot="1">
      <c r="A248" s="72"/>
      <c r="B248" s="70" t="s">
        <v>252</v>
      </c>
      <c r="C248" s="68"/>
      <c r="D248" s="68"/>
      <c r="E248" s="68"/>
      <c r="F248" s="94"/>
      <c r="G248" s="66"/>
      <c r="H248" s="66"/>
      <c r="I248" s="66"/>
      <c r="J248" s="66"/>
      <c r="K248" s="66"/>
      <c r="L248" s="66"/>
      <c r="M248" s="75"/>
      <c r="N248" s="66"/>
      <c r="O248" s="66"/>
      <c r="P248" s="66"/>
      <c r="Q248" s="2"/>
      <c r="R248" s="2"/>
      <c r="S248" s="2"/>
      <c r="T248" s="2"/>
    </row>
    <row r="249" spans="1:20" ht="15.75">
      <c r="A249" s="73">
        <v>25</v>
      </c>
      <c r="B249" s="6"/>
      <c r="C249" s="50" t="s">
        <v>155</v>
      </c>
      <c r="D249" s="50" t="s">
        <v>156</v>
      </c>
      <c r="E249" s="50" t="s">
        <v>67</v>
      </c>
      <c r="F249" s="96" t="s">
        <v>260</v>
      </c>
      <c r="G249" s="9" t="s">
        <v>155</v>
      </c>
      <c r="H249" s="9" t="s">
        <v>156</v>
      </c>
      <c r="I249" s="9" t="s">
        <v>67</v>
      </c>
      <c r="J249" s="66"/>
      <c r="K249" s="66"/>
      <c r="L249" s="75"/>
      <c r="M249" s="66"/>
      <c r="N249" s="66"/>
      <c r="O249" s="66"/>
      <c r="P249" s="66"/>
      <c r="Q249" s="2"/>
      <c r="R249" s="2"/>
      <c r="S249" s="2"/>
    </row>
    <row r="250" spans="1:20" ht="15.75">
      <c r="A250" s="72"/>
      <c r="B250" s="17" t="s">
        <v>47</v>
      </c>
      <c r="C250" s="51">
        <v>229.25319943</v>
      </c>
      <c r="D250" s="52">
        <v>121</v>
      </c>
      <c r="E250" s="52">
        <v>315</v>
      </c>
      <c r="F250" s="97">
        <f t="shared" ref="F250:F252" si="153">G250*0.16+H250*0.09+I250*0.75</f>
        <v>0.85991862375340811</v>
      </c>
      <c r="G250" s="14">
        <f>C250/C$253</f>
        <v>0.76144660426993849</v>
      </c>
      <c r="H250" s="14">
        <f>D250/D$209</f>
        <v>0.7857142857142857</v>
      </c>
      <c r="I250" s="18">
        <f>E250/E$209</f>
        <v>0.88983050847457623</v>
      </c>
      <c r="J250" s="66"/>
      <c r="K250" s="66"/>
      <c r="L250" s="75"/>
      <c r="M250" s="66"/>
      <c r="N250" s="66"/>
      <c r="O250" s="66"/>
      <c r="P250" s="66"/>
      <c r="Q250" s="2"/>
      <c r="R250" s="2"/>
      <c r="S250" s="2"/>
    </row>
    <row r="251" spans="1:20" ht="15.75">
      <c r="A251" s="72"/>
      <c r="B251" s="19" t="s">
        <v>48</v>
      </c>
      <c r="C251" s="53">
        <v>45.128564806999997</v>
      </c>
      <c r="D251" s="54">
        <v>29</v>
      </c>
      <c r="E251" s="54">
        <v>33</v>
      </c>
      <c r="F251" s="97">
        <f t="shared" si="153"/>
        <v>0.11084586696149772</v>
      </c>
      <c r="G251" s="14">
        <f t="shared" ref="G251:G252" si="154">C251/C$253</f>
        <v>0.14989100485098517</v>
      </c>
      <c r="H251" s="14">
        <f t="shared" ref="H251:H252" si="155">D251/D$209</f>
        <v>0.18831168831168832</v>
      </c>
      <c r="I251" s="18">
        <f t="shared" ref="I251:I252" si="156">E251/E$209</f>
        <v>9.3220338983050849E-2</v>
      </c>
      <c r="J251" s="66"/>
      <c r="K251" s="66"/>
      <c r="L251" s="75"/>
      <c r="M251" s="66"/>
      <c r="N251" s="66"/>
      <c r="O251" s="66"/>
      <c r="P251" s="66"/>
      <c r="Q251" s="2"/>
      <c r="R251" s="2"/>
      <c r="S251" s="2"/>
    </row>
    <row r="252" spans="1:20" ht="15.75">
      <c r="A252" s="72"/>
      <c r="B252" s="19" t="s">
        <v>49</v>
      </c>
      <c r="C252" s="53">
        <v>26.694106539</v>
      </c>
      <c r="D252" s="54">
        <v>4</v>
      </c>
      <c r="E252" s="54">
        <v>5</v>
      </c>
      <c r="F252" s="97">
        <f t="shared" si="153"/>
        <v>2.7116865217297607E-2</v>
      </c>
      <c r="G252" s="14">
        <f t="shared" si="154"/>
        <v>8.8662390879076375E-2</v>
      </c>
      <c r="H252" s="14">
        <f t="shared" si="155"/>
        <v>2.5974025974025976E-2</v>
      </c>
      <c r="I252" s="18">
        <f t="shared" si="156"/>
        <v>1.4124293785310734E-2</v>
      </c>
      <c r="J252" s="66"/>
      <c r="K252" s="66"/>
      <c r="L252" s="75"/>
      <c r="M252" s="66"/>
      <c r="N252" s="66"/>
      <c r="O252" s="66"/>
      <c r="P252" s="66"/>
      <c r="Q252" s="2"/>
      <c r="R252" s="2"/>
      <c r="S252" s="2"/>
    </row>
    <row r="253" spans="1:20" ht="16.5" thickBot="1">
      <c r="A253" s="72"/>
      <c r="B253" s="21" t="s">
        <v>157</v>
      </c>
      <c r="C253" s="55">
        <f t="shared" ref="C253:I253" si="157">SUM(C250:C252)</f>
        <v>301.07587077599999</v>
      </c>
      <c r="D253" s="55">
        <f t="shared" si="157"/>
        <v>154</v>
      </c>
      <c r="E253" s="55">
        <f t="shared" si="157"/>
        <v>353</v>
      </c>
      <c r="F253" s="98">
        <f t="shared" si="157"/>
        <v>0.9978813559322034</v>
      </c>
      <c r="G253" s="24">
        <f t="shared" si="157"/>
        <v>1</v>
      </c>
      <c r="H253" s="24">
        <f t="shared" si="157"/>
        <v>1</v>
      </c>
      <c r="I253" s="25">
        <f t="shared" si="157"/>
        <v>0.99717514124293782</v>
      </c>
      <c r="J253" s="66"/>
      <c r="K253" s="66"/>
      <c r="L253" s="75"/>
      <c r="M253" s="66"/>
      <c r="N253" s="66"/>
      <c r="O253" s="66"/>
      <c r="P253" s="66"/>
      <c r="Q253" s="2"/>
      <c r="R253" s="2"/>
      <c r="S253" s="2"/>
    </row>
    <row r="254" spans="1:20" ht="15.75">
      <c r="A254" s="72"/>
      <c r="B254" s="67"/>
      <c r="C254" s="68"/>
      <c r="D254" s="68"/>
      <c r="E254" s="68"/>
      <c r="F254" s="94"/>
      <c r="G254" s="66"/>
      <c r="H254" s="66"/>
      <c r="I254" s="66"/>
      <c r="J254" s="66"/>
      <c r="K254" s="66"/>
      <c r="L254" s="66"/>
      <c r="M254" s="66"/>
      <c r="N254" s="66"/>
      <c r="O254" s="66"/>
      <c r="P254" s="66"/>
    </row>
    <row r="255" spans="1:20" ht="15.75">
      <c r="A255" s="72"/>
      <c r="B255" s="67"/>
      <c r="C255" s="68"/>
      <c r="D255" s="68"/>
      <c r="E255" s="68"/>
      <c r="F255" s="94"/>
      <c r="G255" s="66"/>
      <c r="H255" s="66"/>
      <c r="I255" s="66"/>
      <c r="J255" s="66"/>
      <c r="K255" s="66"/>
      <c r="L255" s="66"/>
      <c r="M255" s="66"/>
      <c r="N255" s="66"/>
      <c r="O255" s="66"/>
      <c r="P255" s="66"/>
    </row>
    <row r="256" spans="1:20" ht="18.75" thickBot="1">
      <c r="A256" s="72"/>
      <c r="B256" s="70" t="s">
        <v>130</v>
      </c>
      <c r="C256" s="68"/>
      <c r="D256" s="68"/>
      <c r="E256" s="68"/>
      <c r="F256" s="94"/>
      <c r="G256" s="66"/>
      <c r="H256" s="66"/>
      <c r="I256" s="66"/>
      <c r="J256" s="66"/>
      <c r="K256" s="66"/>
      <c r="L256" s="66"/>
      <c r="M256" s="66"/>
      <c r="N256" s="66"/>
      <c r="O256" s="66"/>
      <c r="P256" s="66"/>
    </row>
    <row r="257" spans="1:16" ht="15.75">
      <c r="A257" s="73">
        <v>26</v>
      </c>
      <c r="B257" s="6"/>
      <c r="C257" s="50" t="s">
        <v>155</v>
      </c>
      <c r="D257" s="50" t="s">
        <v>156</v>
      </c>
      <c r="E257" s="50" t="s">
        <v>67</v>
      </c>
      <c r="F257" s="96" t="s">
        <v>260</v>
      </c>
      <c r="G257" s="9" t="s">
        <v>155</v>
      </c>
      <c r="H257" s="9" t="s">
        <v>156</v>
      </c>
      <c r="I257" s="9" t="s">
        <v>67</v>
      </c>
      <c r="J257" s="66"/>
      <c r="K257" s="66"/>
      <c r="L257" s="66"/>
      <c r="M257" s="66"/>
      <c r="N257" s="66"/>
      <c r="O257" s="66"/>
      <c r="P257" s="66"/>
    </row>
    <row r="258" spans="1:16" ht="15.75">
      <c r="A258" s="72"/>
      <c r="B258" s="17" t="s">
        <v>117</v>
      </c>
      <c r="C258" s="51">
        <v>97.291007112000003</v>
      </c>
      <c r="D258" s="52">
        <v>53</v>
      </c>
      <c r="E258" s="52">
        <v>208</v>
      </c>
      <c r="F258" s="97">
        <f t="shared" ref="F258:F270" si="158">G258*0.16+H258*0.09+I258*0.75</f>
        <v>0.17613787665523362</v>
      </c>
      <c r="G258" s="14">
        <f>C258/C$271</f>
        <v>0.1182534122707917</v>
      </c>
      <c r="H258" s="14">
        <f>D258/D$271</f>
        <v>0.11471861471861472</v>
      </c>
      <c r="I258" s="35">
        <f>E258/E$271</f>
        <v>0.19585687382297551</v>
      </c>
      <c r="J258" s="66"/>
      <c r="K258" s="66"/>
      <c r="L258" s="66"/>
      <c r="M258" s="66"/>
      <c r="N258" s="66"/>
      <c r="O258" s="66"/>
      <c r="P258" s="66"/>
    </row>
    <row r="259" spans="1:16" ht="15.75">
      <c r="A259" s="72"/>
      <c r="B259" s="17" t="s">
        <v>118</v>
      </c>
      <c r="C259" s="51">
        <v>28.875927217000001</v>
      </c>
      <c r="D259" s="52">
        <v>12</v>
      </c>
      <c r="E259" s="52">
        <v>42</v>
      </c>
      <c r="F259" s="97">
        <f t="shared" si="158"/>
        <v>3.761428883142548E-2</v>
      </c>
      <c r="G259" s="14">
        <f t="shared" ref="G259:G270" si="159">C259/C$271</f>
        <v>3.5097559653816196E-2</v>
      </c>
      <c r="H259" s="14">
        <f t="shared" ref="H259:H270" si="160">D259/D$271</f>
        <v>2.5974025974025976E-2</v>
      </c>
      <c r="I259" s="18">
        <f t="shared" ref="I259:I270" si="161">E259/E$271</f>
        <v>3.954802259887006E-2</v>
      </c>
      <c r="J259" s="66"/>
      <c r="K259" s="66"/>
      <c r="L259" s="66"/>
      <c r="M259" s="66"/>
      <c r="N259" s="66"/>
      <c r="O259" s="66"/>
      <c r="P259" s="66"/>
    </row>
    <row r="260" spans="1:16" ht="31.5">
      <c r="A260" s="72"/>
      <c r="B260" s="17" t="s">
        <v>119</v>
      </c>
      <c r="C260" s="51">
        <v>55.788593532999997</v>
      </c>
      <c r="D260" s="52">
        <v>93</v>
      </c>
      <c r="E260" s="52">
        <v>25</v>
      </c>
      <c r="F260" s="97">
        <f t="shared" si="158"/>
        <v>4.6621666748902106E-2</v>
      </c>
      <c r="G260" s="14">
        <f t="shared" si="159"/>
        <v>6.7808852502378558E-2</v>
      </c>
      <c r="H260" s="34">
        <f t="shared" si="160"/>
        <v>0.20129870129870131</v>
      </c>
      <c r="I260" s="18">
        <f t="shared" si="161"/>
        <v>2.3540489642184557E-2</v>
      </c>
      <c r="J260" s="66"/>
      <c r="K260" s="66"/>
      <c r="L260" s="66"/>
      <c r="M260" s="66"/>
      <c r="N260" s="66"/>
      <c r="O260" s="66"/>
      <c r="P260" s="66"/>
    </row>
    <row r="261" spans="1:16" ht="15.75">
      <c r="A261" s="72"/>
      <c r="B261" s="17" t="s">
        <v>120</v>
      </c>
      <c r="C261" s="51">
        <v>32.120507869999997</v>
      </c>
      <c r="D261" s="52">
        <v>80</v>
      </c>
      <c r="E261" s="52">
        <v>143</v>
      </c>
      <c r="F261" s="97">
        <f t="shared" si="158"/>
        <v>0.12281971142638054</v>
      </c>
      <c r="G261" s="14">
        <f t="shared" si="159"/>
        <v>3.9041220481207499E-2</v>
      </c>
      <c r="H261" s="14">
        <f t="shared" si="160"/>
        <v>0.17316017316017315</v>
      </c>
      <c r="I261" s="18">
        <f t="shared" si="161"/>
        <v>0.13465160075329566</v>
      </c>
      <c r="J261" s="66"/>
      <c r="K261" s="66"/>
      <c r="L261" s="66"/>
      <c r="M261" s="66"/>
      <c r="N261" s="66"/>
      <c r="O261" s="66"/>
      <c r="P261" s="66"/>
    </row>
    <row r="262" spans="1:16" ht="31.5">
      <c r="A262" s="72"/>
      <c r="B262" s="17" t="s">
        <v>121</v>
      </c>
      <c r="C262" s="51">
        <v>30.875664627999999</v>
      </c>
      <c r="D262" s="52">
        <v>41</v>
      </c>
      <c r="E262" s="52">
        <v>98</v>
      </c>
      <c r="F262" s="97">
        <f t="shared" si="158"/>
        <v>8.3200558491786841E-2</v>
      </c>
      <c r="G262" s="14">
        <f t="shared" si="159"/>
        <v>3.7528162229695392E-2</v>
      </c>
      <c r="H262" s="14">
        <f t="shared" si="160"/>
        <v>8.8744588744588751E-2</v>
      </c>
      <c r="I262" s="18">
        <f t="shared" si="161"/>
        <v>9.2278719397363471E-2</v>
      </c>
      <c r="J262" s="66"/>
      <c r="K262" s="66"/>
      <c r="L262" s="66"/>
      <c r="M262" s="66"/>
      <c r="N262" s="66"/>
      <c r="O262" s="66"/>
      <c r="P262" s="66"/>
    </row>
    <row r="263" spans="1:16" ht="15.75">
      <c r="A263" s="72"/>
      <c r="B263" s="17" t="s">
        <v>122</v>
      </c>
      <c r="C263" s="51">
        <v>24.523282795</v>
      </c>
      <c r="D263" s="52">
        <v>13</v>
      </c>
      <c r="E263" s="52">
        <v>50</v>
      </c>
      <c r="F263" s="97">
        <f t="shared" si="158"/>
        <v>4.2612336503318256E-2</v>
      </c>
      <c r="G263" s="14">
        <f t="shared" si="159"/>
        <v>2.9807090672336792E-2</v>
      </c>
      <c r="H263" s="14">
        <f t="shared" si="160"/>
        <v>2.813852813852814E-2</v>
      </c>
      <c r="I263" s="18">
        <f t="shared" si="161"/>
        <v>4.7080979284369114E-2</v>
      </c>
      <c r="J263" s="66"/>
      <c r="K263" s="66"/>
      <c r="L263" s="66"/>
      <c r="M263" s="66"/>
      <c r="N263" s="66"/>
      <c r="O263" s="66"/>
      <c r="P263" s="66"/>
    </row>
    <row r="264" spans="1:16" ht="15.75">
      <c r="A264" s="72"/>
      <c r="B264" s="17" t="s">
        <v>123</v>
      </c>
      <c r="C264" s="51">
        <v>4.7628206442999996</v>
      </c>
      <c r="D264" s="52">
        <v>5</v>
      </c>
      <c r="E264" s="52">
        <v>18</v>
      </c>
      <c r="F264" s="97">
        <f t="shared" si="158"/>
        <v>1.4612133921607099E-2</v>
      </c>
      <c r="G264" s="14">
        <f t="shared" si="159"/>
        <v>5.7890221300091497E-3</v>
      </c>
      <c r="H264" s="14">
        <f t="shared" si="160"/>
        <v>1.0822510822510822E-2</v>
      </c>
      <c r="I264" s="18">
        <f t="shared" si="161"/>
        <v>1.6949152542372881E-2</v>
      </c>
      <c r="J264" s="66"/>
      <c r="K264" s="66"/>
      <c r="L264" s="66"/>
      <c r="M264" s="66"/>
      <c r="N264" s="66"/>
      <c r="O264" s="66"/>
      <c r="P264" s="66"/>
    </row>
    <row r="265" spans="1:16" ht="15.75">
      <c r="A265" s="72"/>
      <c r="B265" s="17" t="s">
        <v>124</v>
      </c>
      <c r="C265" s="51">
        <v>226.11013482000001</v>
      </c>
      <c r="D265" s="52">
        <v>19</v>
      </c>
      <c r="E265" s="52">
        <v>94</v>
      </c>
      <c r="F265" s="97">
        <f t="shared" si="158"/>
        <v>0.11405796292755634</v>
      </c>
      <c r="G265" s="34">
        <f t="shared" si="159"/>
        <v>0.27482802147060742</v>
      </c>
      <c r="H265" s="14">
        <f t="shared" si="160"/>
        <v>4.1125541125541128E-2</v>
      </c>
      <c r="I265" s="18">
        <f t="shared" si="161"/>
        <v>8.851224105461393E-2</v>
      </c>
      <c r="J265" s="66"/>
      <c r="K265" s="66"/>
      <c r="L265" s="66"/>
      <c r="M265" s="66"/>
      <c r="N265" s="66"/>
      <c r="O265" s="66"/>
      <c r="P265" s="66"/>
    </row>
    <row r="266" spans="1:16" ht="15.75">
      <c r="A266" s="72"/>
      <c r="B266" s="17" t="s">
        <v>125</v>
      </c>
      <c r="C266" s="51">
        <v>79.243255325999996</v>
      </c>
      <c r="D266" s="52">
        <v>23</v>
      </c>
      <c r="E266" s="52">
        <v>58</v>
      </c>
      <c r="F266" s="97">
        <f t="shared" si="158"/>
        <v>6.0851703643611851E-2</v>
      </c>
      <c r="G266" s="14">
        <f t="shared" si="159"/>
        <v>9.6317076160570253E-2</v>
      </c>
      <c r="H266" s="14">
        <f t="shared" si="160"/>
        <v>4.9783549783549784E-2</v>
      </c>
      <c r="I266" s="18">
        <f t="shared" si="161"/>
        <v>5.4613935969868174E-2</v>
      </c>
      <c r="J266" s="66"/>
      <c r="K266" s="66"/>
      <c r="L266" s="66"/>
      <c r="M266" s="66"/>
      <c r="N266" s="66"/>
      <c r="O266" s="66"/>
      <c r="P266" s="66"/>
    </row>
    <row r="267" spans="1:16" ht="16.5" customHeight="1">
      <c r="A267" s="72"/>
      <c r="B267" s="17" t="s">
        <v>126</v>
      </c>
      <c r="C267" s="51">
        <v>154.52534344</v>
      </c>
      <c r="D267" s="52">
        <v>46</v>
      </c>
      <c r="E267" s="52">
        <v>192</v>
      </c>
      <c r="F267" s="97">
        <f t="shared" si="158"/>
        <v>0.17460538067128745</v>
      </c>
      <c r="G267" s="34">
        <f t="shared" si="159"/>
        <v>0.18781950857040888</v>
      </c>
      <c r="H267" s="14">
        <f t="shared" si="160"/>
        <v>9.9567099567099568E-2</v>
      </c>
      <c r="I267" s="35">
        <f t="shared" si="161"/>
        <v>0.1807909604519774</v>
      </c>
      <c r="J267" s="66"/>
      <c r="K267" s="66"/>
      <c r="L267" s="66"/>
      <c r="M267" s="66"/>
      <c r="N267" s="66"/>
      <c r="O267" s="66"/>
      <c r="P267" s="66"/>
    </row>
    <row r="268" spans="1:16" ht="15.75">
      <c r="A268" s="72"/>
      <c r="B268" s="17" t="s">
        <v>127</v>
      </c>
      <c r="C268" s="51">
        <v>15.855251063000001</v>
      </c>
      <c r="D268" s="52">
        <v>11</v>
      </c>
      <c r="E268" s="52">
        <v>24</v>
      </c>
      <c r="F268" s="97">
        <f t="shared" si="158"/>
        <v>2.2175439648620489E-2</v>
      </c>
      <c r="G268" s="14">
        <f t="shared" si="159"/>
        <v>1.9271437271190402E-2</v>
      </c>
      <c r="H268" s="14">
        <f t="shared" si="160"/>
        <v>2.3809523809523808E-2</v>
      </c>
      <c r="I268" s="18">
        <f t="shared" si="161"/>
        <v>2.2598870056497175E-2</v>
      </c>
      <c r="J268" s="66"/>
      <c r="K268" s="66"/>
      <c r="L268" s="66"/>
      <c r="M268" s="66"/>
      <c r="N268" s="66"/>
      <c r="O268" s="66"/>
      <c r="P268" s="66"/>
    </row>
    <row r="269" spans="1:16" ht="15.75">
      <c r="A269" s="72"/>
      <c r="B269" s="17" t="s">
        <v>128</v>
      </c>
      <c r="C269" s="51">
        <v>72.761401602999996</v>
      </c>
      <c r="D269" s="52">
        <v>55</v>
      </c>
      <c r="E269" s="52">
        <v>101</v>
      </c>
      <c r="F269" s="97">
        <f t="shared" si="158"/>
        <v>9.6192151184022939E-2</v>
      </c>
      <c r="G269" s="14">
        <f t="shared" si="159"/>
        <v>8.8438636586987682E-2</v>
      </c>
      <c r="H269" s="14">
        <f t="shared" si="160"/>
        <v>0.11904761904761904</v>
      </c>
      <c r="I269" s="18">
        <f t="shared" si="161"/>
        <v>9.5103578154425605E-2</v>
      </c>
      <c r="J269" s="66"/>
      <c r="K269" s="66"/>
      <c r="L269" s="66"/>
      <c r="M269" s="66"/>
      <c r="N269" s="66"/>
      <c r="O269" s="66"/>
      <c r="P269" s="66"/>
    </row>
    <row r="270" spans="1:16" ht="15.75">
      <c r="A270" s="72"/>
      <c r="B270" s="19" t="s">
        <v>129</v>
      </c>
      <c r="C270" s="53"/>
      <c r="D270" s="54">
        <v>11</v>
      </c>
      <c r="E270" s="54">
        <v>9</v>
      </c>
      <c r="F270" s="97">
        <f t="shared" si="158"/>
        <v>8.4987893462469735E-3</v>
      </c>
      <c r="G270" s="14">
        <f t="shared" si="159"/>
        <v>0</v>
      </c>
      <c r="H270" s="14">
        <f t="shared" si="160"/>
        <v>2.3809523809523808E-2</v>
      </c>
      <c r="I270" s="18">
        <f t="shared" si="161"/>
        <v>8.4745762711864406E-3</v>
      </c>
      <c r="J270" s="66"/>
      <c r="K270" s="66"/>
      <c r="L270" s="66"/>
      <c r="M270" s="66"/>
      <c r="N270" s="66"/>
      <c r="O270" s="66"/>
      <c r="P270" s="66"/>
    </row>
    <row r="271" spans="1:16" ht="16.5" thickBot="1">
      <c r="A271" s="72"/>
      <c r="B271" s="21" t="s">
        <v>157</v>
      </c>
      <c r="C271" s="55">
        <f>SUM(C258:C270)</f>
        <v>822.73319005130008</v>
      </c>
      <c r="D271" s="55">
        <f t="shared" ref="D271:I271" si="162">SUM(D258:D270)</f>
        <v>462</v>
      </c>
      <c r="E271" s="55">
        <f t="shared" si="162"/>
        <v>1062</v>
      </c>
      <c r="F271" s="98">
        <f t="shared" si="162"/>
        <v>0.99999999999999978</v>
      </c>
      <c r="G271" s="24">
        <f t="shared" si="162"/>
        <v>0.99999999999999989</v>
      </c>
      <c r="H271" s="24">
        <f t="shared" si="162"/>
        <v>1</v>
      </c>
      <c r="I271" s="25">
        <f t="shared" si="162"/>
        <v>1</v>
      </c>
      <c r="J271" s="66"/>
      <c r="K271" s="66"/>
      <c r="L271" s="66"/>
      <c r="M271" s="66"/>
      <c r="N271" s="66"/>
      <c r="O271" s="66"/>
      <c r="P271" s="66"/>
    </row>
    <row r="272" spans="1:16" ht="15.75">
      <c r="A272" s="72"/>
      <c r="B272" s="67"/>
      <c r="C272" s="68"/>
      <c r="D272" s="68"/>
      <c r="E272" s="68"/>
      <c r="F272" s="94"/>
      <c r="G272" s="66"/>
      <c r="H272" s="66"/>
      <c r="I272" s="66"/>
      <c r="J272" s="66"/>
      <c r="K272" s="66"/>
      <c r="L272" s="66"/>
      <c r="M272" s="66"/>
      <c r="N272" s="66"/>
      <c r="O272" s="66"/>
      <c r="P272" s="66"/>
    </row>
    <row r="273" spans="1:16" s="8" customFormat="1" ht="15.75">
      <c r="A273" s="72"/>
      <c r="B273" s="67"/>
      <c r="C273" s="68"/>
      <c r="D273" s="68"/>
      <c r="E273" s="68"/>
      <c r="F273" s="94"/>
      <c r="G273" s="66"/>
      <c r="H273" s="66"/>
      <c r="I273" s="66"/>
      <c r="J273" s="66"/>
      <c r="K273" s="66"/>
      <c r="L273" s="66"/>
      <c r="M273" s="66"/>
      <c r="N273" s="66"/>
      <c r="O273" s="66"/>
      <c r="P273" s="66"/>
    </row>
    <row r="274" spans="1:16" ht="16.5" thickBot="1">
      <c r="A274" s="72"/>
      <c r="B274" s="70" t="s">
        <v>135</v>
      </c>
      <c r="C274" s="68"/>
      <c r="D274" s="68"/>
      <c r="E274" s="68"/>
      <c r="F274" s="94"/>
      <c r="G274" s="66"/>
      <c r="H274" s="66"/>
      <c r="I274" s="66"/>
      <c r="J274" s="66"/>
      <c r="K274" s="66"/>
      <c r="L274" s="66"/>
      <c r="M274" s="66"/>
      <c r="N274" s="66"/>
      <c r="O274" s="66"/>
      <c r="P274" s="66"/>
    </row>
    <row r="275" spans="1:16" ht="15.75">
      <c r="A275" s="73">
        <v>27</v>
      </c>
      <c r="B275" s="6"/>
      <c r="C275" s="50" t="s">
        <v>155</v>
      </c>
      <c r="D275" s="50" t="s">
        <v>156</v>
      </c>
      <c r="E275" s="50" t="s">
        <v>67</v>
      </c>
      <c r="F275" s="96" t="s">
        <v>260</v>
      </c>
      <c r="G275" s="9" t="s">
        <v>155</v>
      </c>
      <c r="H275" s="9" t="s">
        <v>156</v>
      </c>
      <c r="I275" s="9" t="s">
        <v>67</v>
      </c>
      <c r="J275" s="66"/>
      <c r="K275" s="66"/>
      <c r="L275" s="75"/>
      <c r="M275" s="66"/>
      <c r="N275" s="66"/>
      <c r="O275" s="66"/>
      <c r="P275" s="66"/>
    </row>
    <row r="276" spans="1:16" ht="15.75">
      <c r="A276" s="72"/>
      <c r="B276" s="17" t="s">
        <v>47</v>
      </c>
      <c r="C276" s="51">
        <v>17.035592111</v>
      </c>
      <c r="D276" s="52">
        <v>25</v>
      </c>
      <c r="E276" s="52">
        <v>38</v>
      </c>
      <c r="F276" s="97">
        <f t="shared" ref="F276:F279" si="163">G276*0.16+H276*0.09+I276*0.75</f>
        <v>0.10417204646507144</v>
      </c>
      <c r="G276" s="14">
        <f>C276/C$280</f>
        <v>5.6582389240066554E-2</v>
      </c>
      <c r="H276" s="34">
        <f>D276/D$280</f>
        <v>0.16233766233766234</v>
      </c>
      <c r="I276" s="35">
        <f>E276/E$280</f>
        <v>0.10734463276836158</v>
      </c>
      <c r="J276" s="66"/>
      <c r="K276" s="66"/>
      <c r="L276" s="75"/>
      <c r="M276" s="66"/>
      <c r="N276" s="66"/>
      <c r="O276" s="66"/>
      <c r="P276" s="66"/>
    </row>
    <row r="277" spans="1:16" ht="15.75">
      <c r="A277" s="72"/>
      <c r="B277" s="19" t="s">
        <v>50</v>
      </c>
      <c r="C277" s="53">
        <v>7.8357751533000002</v>
      </c>
      <c r="D277" s="54">
        <v>25</v>
      </c>
      <c r="E277" s="54">
        <v>48</v>
      </c>
      <c r="F277" s="97">
        <f t="shared" si="163"/>
        <v>0.12046945133474933</v>
      </c>
      <c r="G277" s="14">
        <f t="shared" ref="G277:G279" si="164">C277/C$280</f>
        <v>2.6025915438265143E-2</v>
      </c>
      <c r="H277" s="34">
        <f t="shared" ref="H277:H279" si="165">D277/D$280</f>
        <v>0.16233766233766234</v>
      </c>
      <c r="I277" s="35">
        <f t="shared" ref="I277:I279" si="166">E277/E$280</f>
        <v>0.13559322033898305</v>
      </c>
      <c r="J277" s="66"/>
      <c r="K277" s="66"/>
      <c r="L277" s="75"/>
      <c r="M277" s="66"/>
      <c r="N277" s="66"/>
      <c r="O277" s="66"/>
      <c r="P277" s="66"/>
    </row>
    <row r="278" spans="1:16" ht="15.75">
      <c r="A278" s="72"/>
      <c r="B278" s="19" t="s">
        <v>51</v>
      </c>
      <c r="C278" s="53">
        <v>259.77639614999998</v>
      </c>
      <c r="D278" s="54">
        <v>95</v>
      </c>
      <c r="E278" s="54">
        <v>245</v>
      </c>
      <c r="F278" s="97">
        <f t="shared" si="163"/>
        <v>0.71263960021010164</v>
      </c>
      <c r="G278" s="14">
        <f t="shared" si="164"/>
        <v>0.86282701925282235</v>
      </c>
      <c r="H278" s="14">
        <f t="shared" si="165"/>
        <v>0.61688311688311692</v>
      </c>
      <c r="I278" s="18">
        <f t="shared" si="166"/>
        <v>0.69209039548022599</v>
      </c>
      <c r="J278" s="66"/>
      <c r="K278" s="66"/>
      <c r="L278" s="75"/>
      <c r="M278" s="66"/>
      <c r="N278" s="66"/>
      <c r="O278" s="66"/>
      <c r="P278" s="66"/>
    </row>
    <row r="279" spans="1:16" ht="15.75">
      <c r="A279" s="72"/>
      <c r="B279" s="19" t="s">
        <v>32</v>
      </c>
      <c r="C279" s="53">
        <v>16.428107360999999</v>
      </c>
      <c r="D279" s="54">
        <v>9</v>
      </c>
      <c r="E279" s="54">
        <v>23</v>
      </c>
      <c r="F279" s="97">
        <f t="shared" si="163"/>
        <v>6.2718901990077652E-2</v>
      </c>
      <c r="G279" s="14">
        <f t="shared" si="164"/>
        <v>5.456467606884606E-2</v>
      </c>
      <c r="H279" s="14">
        <f t="shared" si="165"/>
        <v>5.844155844155844E-2</v>
      </c>
      <c r="I279" s="18">
        <f t="shared" si="166"/>
        <v>6.4971751412429377E-2</v>
      </c>
      <c r="J279" s="66"/>
      <c r="K279" s="66"/>
      <c r="L279" s="75"/>
      <c r="M279" s="66"/>
      <c r="N279" s="66"/>
      <c r="O279" s="66"/>
      <c r="P279" s="66"/>
    </row>
    <row r="280" spans="1:16" ht="16.5" thickBot="1">
      <c r="A280" s="72"/>
      <c r="B280" s="21" t="s">
        <v>157</v>
      </c>
      <c r="C280" s="55">
        <f t="shared" ref="C280:I280" si="167">SUM(C276:C279)</f>
        <v>301.07587077529996</v>
      </c>
      <c r="D280" s="55">
        <f t="shared" si="167"/>
        <v>154</v>
      </c>
      <c r="E280" s="55">
        <f t="shared" si="167"/>
        <v>354</v>
      </c>
      <c r="F280" s="98">
        <f t="shared" si="167"/>
        <v>1</v>
      </c>
      <c r="G280" s="24">
        <f t="shared" si="167"/>
        <v>1</v>
      </c>
      <c r="H280" s="24">
        <f t="shared" si="167"/>
        <v>1</v>
      </c>
      <c r="I280" s="25">
        <f t="shared" si="167"/>
        <v>1</v>
      </c>
      <c r="J280" s="66"/>
      <c r="K280" s="66"/>
      <c r="L280" s="75"/>
      <c r="M280" s="66"/>
      <c r="N280" s="66"/>
      <c r="O280" s="66"/>
      <c r="P280" s="66"/>
    </row>
    <row r="281" spans="1:16" ht="15.75">
      <c r="A281" s="72"/>
      <c r="B281" s="67"/>
      <c r="C281" s="68"/>
      <c r="D281" s="68"/>
      <c r="E281" s="68"/>
      <c r="F281" s="94"/>
      <c r="G281" s="66"/>
      <c r="H281" s="66"/>
      <c r="I281" s="66"/>
      <c r="J281" s="66"/>
      <c r="K281" s="66"/>
      <c r="L281" s="75"/>
      <c r="M281" s="66"/>
      <c r="N281" s="66"/>
      <c r="O281" s="66"/>
      <c r="P281" s="66"/>
    </row>
    <row r="282" spans="1:16" s="8" customFormat="1" ht="15.75">
      <c r="A282" s="72"/>
      <c r="B282" s="67"/>
      <c r="C282" s="68"/>
      <c r="D282" s="68"/>
      <c r="E282" s="68"/>
      <c r="F282" s="94"/>
      <c r="G282" s="66"/>
      <c r="H282" s="66"/>
      <c r="I282" s="66"/>
      <c r="J282" s="66"/>
      <c r="K282" s="66"/>
      <c r="L282" s="75"/>
      <c r="M282" s="66"/>
      <c r="N282" s="66"/>
      <c r="O282" s="66"/>
      <c r="P282" s="66"/>
    </row>
    <row r="283" spans="1:16" ht="16.5" thickBot="1">
      <c r="A283" s="72"/>
      <c r="B283" s="70" t="s">
        <v>134</v>
      </c>
      <c r="C283" s="68"/>
      <c r="D283" s="68"/>
      <c r="E283" s="68"/>
      <c r="F283" s="94"/>
      <c r="G283" s="66"/>
      <c r="H283" s="66"/>
      <c r="I283" s="66"/>
      <c r="J283" s="66"/>
      <c r="K283" s="66"/>
      <c r="L283" s="66"/>
      <c r="M283" s="66"/>
      <c r="N283" s="66"/>
      <c r="O283" s="66"/>
      <c r="P283" s="66"/>
    </row>
    <row r="284" spans="1:16" ht="15.75">
      <c r="A284" s="73">
        <v>28</v>
      </c>
      <c r="B284" s="6"/>
      <c r="C284" s="50" t="s">
        <v>155</v>
      </c>
      <c r="D284" s="50" t="s">
        <v>156</v>
      </c>
      <c r="E284" s="50" t="s">
        <v>67</v>
      </c>
      <c r="F284" s="96" t="s">
        <v>260</v>
      </c>
      <c r="G284" s="9" t="s">
        <v>155</v>
      </c>
      <c r="H284" s="9" t="s">
        <v>156</v>
      </c>
      <c r="I284" s="9" t="s">
        <v>67</v>
      </c>
      <c r="J284" s="66"/>
      <c r="K284" s="66"/>
      <c r="L284" s="66"/>
      <c r="M284" s="66"/>
      <c r="N284" s="66"/>
      <c r="O284" s="66"/>
      <c r="P284" s="66"/>
    </row>
    <row r="285" spans="1:16" ht="18">
      <c r="A285" s="72"/>
      <c r="B285" s="17" t="s">
        <v>73</v>
      </c>
      <c r="C285" s="51">
        <v>1</v>
      </c>
      <c r="D285" s="52">
        <v>1</v>
      </c>
      <c r="E285" s="52">
        <v>7</v>
      </c>
      <c r="F285" s="97">
        <f t="shared" ref="F285:F290" si="168">G285*0.16+H285*0.09+I285*0.75</f>
        <v>5.4165747282927633E-2</v>
      </c>
      <c r="G285" s="14">
        <f>C285/C$291</f>
        <v>3.8461538461538464E-2</v>
      </c>
      <c r="H285" s="14">
        <f>D285/D$291</f>
        <v>1.7241379310344827E-2</v>
      </c>
      <c r="I285" s="18">
        <f>E285/E$291</f>
        <v>6.1946902654867256E-2</v>
      </c>
      <c r="J285" s="66"/>
      <c r="K285" s="66"/>
      <c r="L285" s="66"/>
      <c r="M285" s="66"/>
      <c r="N285" s="66"/>
      <c r="O285" s="66"/>
      <c r="P285" s="66"/>
    </row>
    <row r="286" spans="1:16" ht="18">
      <c r="A286" s="72"/>
      <c r="B286" s="19" t="s">
        <v>74</v>
      </c>
      <c r="C286" s="53">
        <v>5</v>
      </c>
      <c r="D286" s="54">
        <v>12</v>
      </c>
      <c r="E286" s="54">
        <v>34</v>
      </c>
      <c r="F286" s="97">
        <f t="shared" si="168"/>
        <v>0.27505363723856247</v>
      </c>
      <c r="G286" s="14">
        <f t="shared" ref="G286:G290" si="169">C286/C$291</f>
        <v>0.19230769230769232</v>
      </c>
      <c r="H286" s="14">
        <f t="shared" ref="H286:H290" si="170">D286/D$291</f>
        <v>0.20689655172413793</v>
      </c>
      <c r="I286" s="18">
        <f t="shared" ref="I286:I290" si="171">E286/E$291</f>
        <v>0.30088495575221241</v>
      </c>
      <c r="J286" s="66"/>
      <c r="K286" s="66"/>
      <c r="L286" s="66"/>
      <c r="M286" s="66"/>
      <c r="N286" s="66"/>
      <c r="O286" s="66"/>
      <c r="P286" s="66"/>
    </row>
    <row r="287" spans="1:16" ht="18">
      <c r="A287" s="72"/>
      <c r="B287" s="19" t="s">
        <v>75</v>
      </c>
      <c r="C287" s="53">
        <v>4</v>
      </c>
      <c r="D287" s="54">
        <v>1</v>
      </c>
      <c r="E287" s="54">
        <v>11</v>
      </c>
      <c r="F287" s="97">
        <f t="shared" si="168"/>
        <v>9.9175958310837781E-2</v>
      </c>
      <c r="G287" s="14">
        <f t="shared" si="169"/>
        <v>0.15384615384615385</v>
      </c>
      <c r="H287" s="14">
        <f t="shared" si="170"/>
        <v>1.7241379310344827E-2</v>
      </c>
      <c r="I287" s="18">
        <f t="shared" si="171"/>
        <v>9.7345132743362831E-2</v>
      </c>
      <c r="J287" s="66"/>
      <c r="K287" s="66"/>
      <c r="L287" s="66"/>
      <c r="M287" s="66"/>
      <c r="N287" s="66"/>
      <c r="O287" s="66"/>
      <c r="P287" s="66"/>
    </row>
    <row r="288" spans="1:16" ht="16.5" customHeight="1">
      <c r="A288" s="72"/>
      <c r="B288" s="19" t="s">
        <v>76</v>
      </c>
      <c r="C288" s="53">
        <v>0</v>
      </c>
      <c r="D288" s="54">
        <v>1</v>
      </c>
      <c r="E288" s="54">
        <v>13</v>
      </c>
      <c r="F288" s="97">
        <f t="shared" si="168"/>
        <v>8.7834909978638992E-2</v>
      </c>
      <c r="G288" s="14">
        <f t="shared" si="169"/>
        <v>0</v>
      </c>
      <c r="H288" s="14">
        <f t="shared" si="170"/>
        <v>1.7241379310344827E-2</v>
      </c>
      <c r="I288" s="18">
        <f t="shared" si="171"/>
        <v>0.11504424778761062</v>
      </c>
      <c r="J288" s="66"/>
      <c r="K288" s="66"/>
      <c r="L288" s="66"/>
      <c r="M288" s="66"/>
      <c r="N288" s="66"/>
      <c r="O288" s="66"/>
      <c r="P288" s="66"/>
    </row>
    <row r="289" spans="1:16" ht="18">
      <c r="A289" s="72"/>
      <c r="B289" s="19" t="s">
        <v>77</v>
      </c>
      <c r="C289" s="53">
        <v>0</v>
      </c>
      <c r="D289" s="54">
        <v>10</v>
      </c>
      <c r="E289" s="54">
        <v>13</v>
      </c>
      <c r="F289" s="97">
        <f t="shared" si="168"/>
        <v>0.10180042722001831</v>
      </c>
      <c r="G289" s="14">
        <f t="shared" si="169"/>
        <v>0</v>
      </c>
      <c r="H289" s="14">
        <f t="shared" si="170"/>
        <v>0.17241379310344829</v>
      </c>
      <c r="I289" s="18">
        <f t="shared" si="171"/>
        <v>0.11504424778761062</v>
      </c>
      <c r="J289" s="66"/>
      <c r="K289" s="66"/>
      <c r="L289" s="75"/>
      <c r="M289" s="66"/>
      <c r="N289" s="66"/>
      <c r="O289" s="66"/>
      <c r="P289" s="66"/>
    </row>
    <row r="290" spans="1:16" ht="18">
      <c r="A290" s="72"/>
      <c r="B290" s="19" t="s">
        <v>78</v>
      </c>
      <c r="C290" s="53">
        <v>16</v>
      </c>
      <c r="D290" s="54">
        <v>33</v>
      </c>
      <c r="E290" s="54">
        <v>35</v>
      </c>
      <c r="F290" s="97">
        <f t="shared" si="168"/>
        <v>0.38196931996901479</v>
      </c>
      <c r="G290" s="14">
        <f t="shared" si="169"/>
        <v>0.61538461538461542</v>
      </c>
      <c r="H290" s="14">
        <f t="shared" si="170"/>
        <v>0.56896551724137934</v>
      </c>
      <c r="I290" s="18">
        <f t="shared" si="171"/>
        <v>0.30973451327433627</v>
      </c>
      <c r="J290" s="66"/>
      <c r="K290" s="66"/>
      <c r="L290" s="75"/>
      <c r="M290" s="66"/>
      <c r="N290" s="66"/>
      <c r="O290" s="66"/>
      <c r="P290" s="66"/>
    </row>
    <row r="291" spans="1:16" ht="16.5" thickBot="1">
      <c r="A291" s="72"/>
      <c r="B291" s="21" t="s">
        <v>157</v>
      </c>
      <c r="C291" s="55">
        <f t="shared" ref="C291:I291" si="172">SUM(C285:C290)</f>
        <v>26</v>
      </c>
      <c r="D291" s="55">
        <f t="shared" si="172"/>
        <v>58</v>
      </c>
      <c r="E291" s="55">
        <f t="shared" si="172"/>
        <v>113</v>
      </c>
      <c r="F291" s="98">
        <f t="shared" si="172"/>
        <v>1</v>
      </c>
      <c r="G291" s="24">
        <f t="shared" si="172"/>
        <v>1</v>
      </c>
      <c r="H291" s="24">
        <f t="shared" si="172"/>
        <v>1</v>
      </c>
      <c r="I291" s="25">
        <f t="shared" si="172"/>
        <v>1</v>
      </c>
      <c r="J291" s="66"/>
      <c r="K291" s="66"/>
      <c r="L291" s="66"/>
      <c r="M291" s="66"/>
      <c r="N291" s="66"/>
      <c r="O291" s="66"/>
      <c r="P291" s="66"/>
    </row>
    <row r="292" spans="1:16" ht="15.75">
      <c r="A292" s="72"/>
      <c r="B292" s="67"/>
      <c r="C292" s="68"/>
      <c r="D292" s="68"/>
      <c r="E292" s="68"/>
      <c r="F292" s="94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s="8" customFormat="1" ht="15.75">
      <c r="A293" s="72"/>
      <c r="B293" s="67"/>
      <c r="C293" s="68"/>
      <c r="D293" s="68"/>
      <c r="E293" s="68"/>
      <c r="F293" s="94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ht="16.5" thickBot="1">
      <c r="A294" s="72"/>
      <c r="B294" s="70" t="s">
        <v>133</v>
      </c>
      <c r="C294" s="68"/>
      <c r="D294" s="68"/>
      <c r="E294" s="68"/>
      <c r="F294" s="94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ht="31.5">
      <c r="A295" s="73">
        <v>29</v>
      </c>
      <c r="B295" s="6"/>
      <c r="C295" s="50" t="s">
        <v>155</v>
      </c>
      <c r="D295" s="50" t="s">
        <v>57</v>
      </c>
      <c r="E295" s="50" t="s">
        <v>58</v>
      </c>
      <c r="F295" s="96" t="s">
        <v>260</v>
      </c>
      <c r="G295" s="9" t="s">
        <v>155</v>
      </c>
      <c r="H295" s="9" t="s">
        <v>156</v>
      </c>
      <c r="I295" s="9" t="s">
        <v>67</v>
      </c>
      <c r="J295" s="66"/>
      <c r="K295" s="66"/>
      <c r="L295" s="75"/>
      <c r="M295" s="66"/>
      <c r="N295" s="66"/>
      <c r="O295" s="66"/>
      <c r="P295" s="66"/>
    </row>
    <row r="296" spans="1:16" ht="15.75">
      <c r="A296" s="72"/>
      <c r="B296" s="17" t="s">
        <v>52</v>
      </c>
      <c r="C296" s="51">
        <v>161.90949338999999</v>
      </c>
      <c r="D296" s="52">
        <v>46</v>
      </c>
      <c r="E296" s="52">
        <v>85</v>
      </c>
      <c r="F296" s="97">
        <f t="shared" ref="F296:F300" si="173">G296*0.16+H296*0.09+I296*0.75</f>
        <v>0.29357289219409988</v>
      </c>
      <c r="G296" s="14">
        <f>C296/C$301</f>
        <v>0.538092965382029</v>
      </c>
      <c r="H296" s="14">
        <f>D296/D$301</f>
        <v>0.29870129870129869</v>
      </c>
      <c r="I296" s="18">
        <f>E296/E$301</f>
        <v>0.24079320113314448</v>
      </c>
      <c r="J296" s="66"/>
      <c r="K296" s="66"/>
      <c r="L296" s="75"/>
      <c r="M296" s="66"/>
      <c r="N296" s="66"/>
      <c r="O296" s="66"/>
      <c r="P296" s="66"/>
    </row>
    <row r="297" spans="1:16" ht="15.75">
      <c r="A297" s="72"/>
      <c r="B297" s="19" t="s">
        <v>55</v>
      </c>
      <c r="C297" s="53">
        <v>56.076389417000001</v>
      </c>
      <c r="D297" s="54">
        <v>10</v>
      </c>
      <c r="E297" s="54">
        <v>42</v>
      </c>
      <c r="F297" s="97">
        <f t="shared" si="173"/>
        <v>0.12489773069128303</v>
      </c>
      <c r="G297" s="14">
        <f t="shared" ref="G297:G300" si="174">C297/C$301</f>
        <v>0.18636529605233521</v>
      </c>
      <c r="H297" s="14">
        <f t="shared" ref="H297:H300" si="175">D297/D$301</f>
        <v>6.4935064935064929E-2</v>
      </c>
      <c r="I297" s="18">
        <f t="shared" ref="I297:I300" si="176">E297/E$301</f>
        <v>0.11898016997167139</v>
      </c>
      <c r="J297" s="66"/>
      <c r="K297" s="66"/>
      <c r="L297" s="75"/>
      <c r="M297" s="66"/>
      <c r="N297" s="66"/>
      <c r="O297" s="66"/>
      <c r="P297" s="66"/>
    </row>
    <row r="298" spans="1:16" ht="15.75">
      <c r="A298" s="72"/>
      <c r="B298" s="19" t="s">
        <v>53</v>
      </c>
      <c r="C298" s="53">
        <v>55.115191418000002</v>
      </c>
      <c r="D298" s="54">
        <v>85</v>
      </c>
      <c r="E298" s="54">
        <v>182</v>
      </c>
      <c r="F298" s="97">
        <f t="shared" si="173"/>
        <v>0.46566821037596057</v>
      </c>
      <c r="G298" s="14">
        <f t="shared" si="174"/>
        <v>0.18317083307939919</v>
      </c>
      <c r="H298" s="14">
        <f t="shared" si="175"/>
        <v>0.55194805194805197</v>
      </c>
      <c r="I298" s="18">
        <f t="shared" si="176"/>
        <v>0.51558073654390935</v>
      </c>
      <c r="J298" s="66"/>
      <c r="K298" s="66"/>
      <c r="L298" s="75"/>
      <c r="M298" s="66"/>
      <c r="N298" s="66"/>
      <c r="O298" s="66"/>
      <c r="P298" s="66"/>
    </row>
    <row r="299" spans="1:16" ht="15.75">
      <c r="A299" s="72"/>
      <c r="B299" s="19" t="s">
        <v>54</v>
      </c>
      <c r="C299" s="53">
        <v>10.793945421</v>
      </c>
      <c r="D299" s="54">
        <v>2</v>
      </c>
      <c r="E299" s="54">
        <v>11</v>
      </c>
      <c r="F299" s="97">
        <f t="shared" si="173"/>
        <v>3.0279583219108827E-2</v>
      </c>
      <c r="G299" s="14">
        <f t="shared" si="174"/>
        <v>3.5872795215085213E-2</v>
      </c>
      <c r="H299" s="14">
        <f t="shared" si="175"/>
        <v>1.2987012987012988E-2</v>
      </c>
      <c r="I299" s="18">
        <f t="shared" si="176"/>
        <v>3.1161473087818695E-2</v>
      </c>
      <c r="J299" s="66"/>
      <c r="K299" s="66"/>
      <c r="L299" s="75"/>
      <c r="M299" s="66"/>
      <c r="N299" s="66"/>
      <c r="O299" s="66"/>
      <c r="P299" s="66"/>
    </row>
    <row r="300" spans="1:16" ht="15.75">
      <c r="A300" s="72"/>
      <c r="B300" s="19" t="s">
        <v>56</v>
      </c>
      <c r="C300" s="53">
        <v>17</v>
      </c>
      <c r="D300" s="54">
        <v>11</v>
      </c>
      <c r="E300" s="54">
        <v>33</v>
      </c>
      <c r="F300" s="97">
        <f t="shared" si="173"/>
        <v>8.5581583519547741E-2</v>
      </c>
      <c r="G300" s="14">
        <f t="shared" si="174"/>
        <v>5.6498110271151487E-2</v>
      </c>
      <c r="H300" s="14">
        <f t="shared" si="175"/>
        <v>7.1428571428571425E-2</v>
      </c>
      <c r="I300" s="18">
        <f t="shared" si="176"/>
        <v>9.3484419263456089E-2</v>
      </c>
      <c r="J300" s="66"/>
      <c r="K300" s="66"/>
      <c r="L300" s="75"/>
      <c r="M300" s="66"/>
      <c r="N300" s="66"/>
      <c r="O300" s="66"/>
      <c r="P300" s="66"/>
    </row>
    <row r="301" spans="1:16" ht="16.5" thickBot="1">
      <c r="A301" s="72"/>
      <c r="B301" s="21" t="s">
        <v>157</v>
      </c>
      <c r="C301" s="55">
        <f t="shared" ref="C301:I301" si="177">SUM(C295:C300)</f>
        <v>300.89501964599998</v>
      </c>
      <c r="D301" s="55">
        <f t="shared" si="177"/>
        <v>154</v>
      </c>
      <c r="E301" s="55">
        <f t="shared" si="177"/>
        <v>353</v>
      </c>
      <c r="F301" s="98">
        <f t="shared" si="177"/>
        <v>1</v>
      </c>
      <c r="G301" s="24">
        <f t="shared" si="177"/>
        <v>1.0000000000000002</v>
      </c>
      <c r="H301" s="24">
        <f t="shared" si="177"/>
        <v>1</v>
      </c>
      <c r="I301" s="25">
        <f t="shared" si="177"/>
        <v>1</v>
      </c>
      <c r="J301" s="66"/>
      <c r="K301" s="66"/>
      <c r="L301" s="66"/>
      <c r="M301" s="66"/>
      <c r="N301" s="66"/>
      <c r="O301" s="66"/>
      <c r="P301" s="66"/>
    </row>
    <row r="302" spans="1:16" ht="15.75">
      <c r="A302" s="72"/>
      <c r="B302" s="67"/>
      <c r="C302" s="68"/>
      <c r="D302" s="68"/>
      <c r="E302" s="68"/>
      <c r="F302" s="94"/>
      <c r="G302" s="66"/>
      <c r="H302" s="66"/>
      <c r="I302" s="66"/>
      <c r="J302" s="66"/>
      <c r="K302" s="66"/>
      <c r="L302" s="66"/>
      <c r="M302" s="66"/>
      <c r="N302" s="66"/>
      <c r="O302" s="66"/>
      <c r="P302" s="66"/>
    </row>
    <row r="303" spans="1:16" ht="15.75">
      <c r="A303" s="72"/>
      <c r="B303" s="67"/>
      <c r="C303" s="68"/>
      <c r="D303" s="68"/>
      <c r="E303" s="68"/>
      <c r="F303" s="94"/>
      <c r="G303" s="66"/>
      <c r="H303" s="66"/>
      <c r="I303" s="66"/>
      <c r="J303" s="66"/>
      <c r="K303" s="66"/>
      <c r="L303" s="66"/>
      <c r="M303" s="66"/>
      <c r="N303" s="66"/>
      <c r="O303" s="66"/>
      <c r="P303" s="66"/>
    </row>
    <row r="304" spans="1:16" ht="15.75">
      <c r="A304" s="72"/>
      <c r="B304" s="67"/>
      <c r="C304" s="68"/>
      <c r="D304" s="68"/>
      <c r="E304" s="68"/>
      <c r="F304" s="94"/>
      <c r="G304" s="66"/>
      <c r="H304" s="66"/>
      <c r="I304" s="66"/>
      <c r="J304" s="66"/>
      <c r="K304" s="66"/>
      <c r="L304" s="66"/>
      <c r="M304" s="66"/>
      <c r="N304" s="66"/>
      <c r="O304" s="66"/>
      <c r="P304" s="66"/>
    </row>
    <row r="305" spans="1:16" ht="15.75">
      <c r="A305" s="72"/>
      <c r="B305" s="67"/>
      <c r="C305" s="68"/>
      <c r="D305" s="68"/>
      <c r="E305" s="68"/>
      <c r="F305" s="94"/>
      <c r="G305" s="66"/>
      <c r="H305" s="66"/>
      <c r="I305" s="66"/>
      <c r="J305" s="66"/>
      <c r="K305" s="66"/>
      <c r="L305" s="66"/>
      <c r="M305" s="66"/>
      <c r="N305" s="66"/>
      <c r="O305" s="66"/>
      <c r="P305" s="66"/>
    </row>
    <row r="306" spans="1:16" ht="16.5" thickBot="1">
      <c r="A306" s="72"/>
      <c r="B306" s="70" t="s">
        <v>132</v>
      </c>
      <c r="C306" s="68"/>
      <c r="D306" s="68"/>
      <c r="E306" s="68"/>
      <c r="F306" s="94"/>
      <c r="G306" s="66"/>
      <c r="H306" s="66"/>
      <c r="I306" s="66"/>
      <c r="J306" s="66"/>
      <c r="K306" s="66"/>
      <c r="L306" s="66"/>
      <c r="M306" s="66"/>
      <c r="N306" s="66"/>
      <c r="O306" s="66"/>
      <c r="P306" s="66"/>
    </row>
    <row r="307" spans="1:16" ht="15.75">
      <c r="A307" s="73">
        <v>31</v>
      </c>
      <c r="B307" s="6"/>
      <c r="C307" s="50" t="s">
        <v>155</v>
      </c>
      <c r="D307" s="50" t="s">
        <v>156</v>
      </c>
      <c r="E307" s="50" t="s">
        <v>67</v>
      </c>
      <c r="F307" s="96" t="s">
        <v>260</v>
      </c>
      <c r="G307" s="9" t="s">
        <v>155</v>
      </c>
      <c r="H307" s="9" t="s">
        <v>156</v>
      </c>
      <c r="I307" s="9" t="s">
        <v>67</v>
      </c>
      <c r="J307" s="66"/>
      <c r="K307" s="66"/>
      <c r="L307" s="66"/>
      <c r="M307" s="66"/>
      <c r="N307" s="66"/>
      <c r="O307" s="66"/>
      <c r="P307" s="66"/>
    </row>
    <row r="308" spans="1:16" ht="15.75">
      <c r="A308" s="72"/>
      <c r="B308" s="17" t="s">
        <v>79</v>
      </c>
      <c r="C308" s="51">
        <v>188.0285418</v>
      </c>
      <c r="D308" s="52">
        <v>55</v>
      </c>
      <c r="E308" s="52">
        <v>153</v>
      </c>
      <c r="F308" s="97">
        <f t="shared" ref="F308:F314" si="178">G308*0.16+H308*0.09+I308*0.75</f>
        <v>0.45621893908926608</v>
      </c>
      <c r="G308" s="34">
        <f>C308/C$315</f>
        <v>0.62452212233454729</v>
      </c>
      <c r="H308" s="14">
        <f>D308/D$315</f>
        <v>0.35714285714285715</v>
      </c>
      <c r="I308" s="18">
        <f>E308/E$315</f>
        <v>0.43220338983050849</v>
      </c>
      <c r="J308" s="66"/>
      <c r="K308" s="66"/>
      <c r="L308" s="66"/>
      <c r="M308" s="66"/>
      <c r="N308" s="66"/>
      <c r="O308" s="66"/>
      <c r="P308" s="66"/>
    </row>
    <row r="309" spans="1:16" ht="15.75">
      <c r="A309" s="72"/>
      <c r="B309" s="19" t="s">
        <v>83</v>
      </c>
      <c r="C309" s="53">
        <v>32.063910086</v>
      </c>
      <c r="D309" s="54">
        <v>62</v>
      </c>
      <c r="E309" s="54">
        <v>23</v>
      </c>
      <c r="F309" s="97">
        <f t="shared" si="178"/>
        <v>0.10200222365613741</v>
      </c>
      <c r="G309" s="14">
        <f t="shared" ref="G309:G314" si="179">C309/C$315</f>
        <v>0.10649777414405719</v>
      </c>
      <c r="H309" s="34">
        <f t="shared" ref="H309:H314" si="180">D309/D$315</f>
        <v>0.40259740259740262</v>
      </c>
      <c r="I309" s="18">
        <f t="shared" ref="I309:I314" si="181">E309/E$315</f>
        <v>6.4971751412429377E-2</v>
      </c>
      <c r="J309" s="66"/>
      <c r="K309" s="66"/>
      <c r="L309" s="66"/>
      <c r="M309" s="66"/>
      <c r="N309" s="66"/>
      <c r="O309" s="66"/>
      <c r="P309" s="66"/>
    </row>
    <row r="310" spans="1:16" ht="15.75">
      <c r="A310" s="72"/>
      <c r="B310" s="19" t="s">
        <v>81</v>
      </c>
      <c r="C310" s="53">
        <v>30.097727491000001</v>
      </c>
      <c r="D310" s="54">
        <v>2</v>
      </c>
      <c r="E310" s="54">
        <v>32</v>
      </c>
      <c r="F310" s="97">
        <f t="shared" si="178"/>
        <v>8.49602016828407E-2</v>
      </c>
      <c r="G310" s="14">
        <f t="shared" si="179"/>
        <v>9.9967252153237554E-2</v>
      </c>
      <c r="H310" s="14">
        <f t="shared" si="180"/>
        <v>1.2987012987012988E-2</v>
      </c>
      <c r="I310" s="18">
        <f t="shared" si="181"/>
        <v>9.03954802259887E-2</v>
      </c>
      <c r="J310" s="66"/>
      <c r="K310" s="66"/>
      <c r="L310" s="66"/>
      <c r="M310" s="66"/>
      <c r="N310" s="66"/>
      <c r="O310" s="66"/>
      <c r="P310" s="66"/>
    </row>
    <row r="311" spans="1:16" ht="15.75">
      <c r="A311" s="72"/>
      <c r="B311" s="17" t="s">
        <v>80</v>
      </c>
      <c r="C311" s="51">
        <v>22.437348299</v>
      </c>
      <c r="D311" s="52">
        <v>4</v>
      </c>
      <c r="E311" s="52">
        <v>89</v>
      </c>
      <c r="F311" s="97">
        <f t="shared" si="178"/>
        <v>0.20282080848473658</v>
      </c>
      <c r="G311" s="14">
        <f t="shared" si="179"/>
        <v>7.4523900707349544E-2</v>
      </c>
      <c r="H311" s="14">
        <f t="shared" si="180"/>
        <v>2.5974025974025976E-2</v>
      </c>
      <c r="I311" s="35">
        <f t="shared" si="181"/>
        <v>0.25141242937853109</v>
      </c>
      <c r="J311" s="66"/>
      <c r="K311" s="66"/>
      <c r="L311" s="66"/>
      <c r="M311" s="66"/>
      <c r="N311" s="66"/>
      <c r="O311" s="66"/>
      <c r="P311" s="66"/>
    </row>
    <row r="312" spans="1:16" ht="15.75">
      <c r="A312" s="72"/>
      <c r="B312" s="19" t="s">
        <v>82</v>
      </c>
      <c r="C312" s="53">
        <v>21.808320321</v>
      </c>
      <c r="D312" s="54">
        <v>2</v>
      </c>
      <c r="E312" s="54">
        <v>25</v>
      </c>
      <c r="F312" s="97">
        <f t="shared" si="178"/>
        <v>6.5724474205536523E-2</v>
      </c>
      <c r="G312" s="14">
        <f t="shared" si="179"/>
        <v>7.2434633386188149E-2</v>
      </c>
      <c r="H312" s="14">
        <f t="shared" si="180"/>
        <v>1.2987012987012988E-2</v>
      </c>
      <c r="I312" s="18">
        <f t="shared" si="181"/>
        <v>7.0621468926553674E-2</v>
      </c>
      <c r="J312" s="66"/>
      <c r="K312" s="66"/>
      <c r="L312" s="66"/>
      <c r="M312" s="66"/>
      <c r="N312" s="66"/>
      <c r="O312" s="66"/>
      <c r="P312" s="66"/>
    </row>
    <row r="313" spans="1:16" ht="15.75">
      <c r="A313" s="72"/>
      <c r="B313" s="19" t="s">
        <v>20</v>
      </c>
      <c r="C313" s="53">
        <v>6.6400227777999996</v>
      </c>
      <c r="D313" s="54">
        <v>28</v>
      </c>
      <c r="E313" s="54">
        <v>29</v>
      </c>
      <c r="F313" s="97">
        <f t="shared" si="178"/>
        <v>8.1333005093677288E-2</v>
      </c>
      <c r="G313" s="14">
        <f t="shared" si="179"/>
        <v>2.205431727462023E-2</v>
      </c>
      <c r="H313" s="14">
        <f t="shared" si="180"/>
        <v>0.18181818181818182</v>
      </c>
      <c r="I313" s="18">
        <f t="shared" si="181"/>
        <v>8.1920903954802254E-2</v>
      </c>
      <c r="J313" s="66"/>
      <c r="K313" s="66"/>
      <c r="L313" s="66"/>
      <c r="M313" s="66"/>
      <c r="N313" s="66"/>
      <c r="O313" s="66"/>
      <c r="P313" s="66"/>
    </row>
    <row r="314" spans="1:16" ht="15.75">
      <c r="A314" s="72"/>
      <c r="B314" s="19" t="s">
        <v>84</v>
      </c>
      <c r="C314" s="53">
        <v>0</v>
      </c>
      <c r="D314" s="54">
        <v>1</v>
      </c>
      <c r="E314" s="54">
        <v>3</v>
      </c>
      <c r="F314" s="97">
        <f t="shared" si="178"/>
        <v>6.940347787805415E-3</v>
      </c>
      <c r="G314" s="14">
        <f t="shared" si="179"/>
        <v>0</v>
      </c>
      <c r="H314" s="14">
        <f t="shared" si="180"/>
        <v>6.4935064935064939E-3</v>
      </c>
      <c r="I314" s="18">
        <f t="shared" si="181"/>
        <v>8.4745762711864406E-3</v>
      </c>
      <c r="J314" s="66"/>
      <c r="K314" s="66"/>
      <c r="L314" s="66"/>
      <c r="M314" s="66"/>
      <c r="N314" s="66"/>
      <c r="O314" s="66"/>
      <c r="P314" s="66"/>
    </row>
    <row r="315" spans="1:16" ht="16.5" thickBot="1">
      <c r="A315" s="72"/>
      <c r="B315" s="21" t="s">
        <v>157</v>
      </c>
      <c r="C315" s="55">
        <f>SUM(C308:C314)</f>
        <v>301.07587077480002</v>
      </c>
      <c r="D315" s="55">
        <f t="shared" ref="D315:I315" si="182">SUM(D308:D314)</f>
        <v>154</v>
      </c>
      <c r="E315" s="55">
        <f t="shared" si="182"/>
        <v>354</v>
      </c>
      <c r="F315" s="98">
        <f>SUM(F308:F314)</f>
        <v>0.99999999999999989</v>
      </c>
      <c r="G315" s="24">
        <f>SUM(G308:G314)</f>
        <v>1</v>
      </c>
      <c r="H315" s="24">
        <f t="shared" si="182"/>
        <v>1.0000000000000002</v>
      </c>
      <c r="I315" s="25">
        <f t="shared" si="182"/>
        <v>0.99999999999999989</v>
      </c>
      <c r="J315" s="66"/>
      <c r="K315" s="66"/>
      <c r="L315" s="66"/>
      <c r="M315" s="66"/>
      <c r="N315" s="66"/>
      <c r="O315" s="66"/>
      <c r="P315" s="66"/>
    </row>
    <row r="316" spans="1:16" ht="15.75">
      <c r="A316" s="72"/>
      <c r="B316" s="67"/>
      <c r="C316" s="68"/>
      <c r="D316" s="68"/>
      <c r="E316" s="68"/>
      <c r="F316" s="94"/>
      <c r="G316" s="66"/>
      <c r="H316" s="66"/>
      <c r="I316" s="66"/>
      <c r="J316" s="66"/>
      <c r="K316" s="66"/>
      <c r="L316" s="66"/>
      <c r="M316" s="66"/>
      <c r="N316" s="66"/>
      <c r="O316" s="66"/>
      <c r="P316" s="66"/>
    </row>
    <row r="317" spans="1:16" s="8" customFormat="1" ht="15.75">
      <c r="A317" s="72"/>
      <c r="B317" s="67"/>
      <c r="C317" s="68"/>
      <c r="D317" s="68"/>
      <c r="E317" s="68"/>
      <c r="F317" s="94"/>
      <c r="G317" s="66"/>
      <c r="H317" s="66"/>
      <c r="I317" s="66"/>
      <c r="J317" s="66"/>
      <c r="K317" s="66"/>
      <c r="L317" s="66"/>
      <c r="M317" s="66"/>
      <c r="N317" s="66"/>
      <c r="O317" s="66"/>
      <c r="P317" s="66"/>
    </row>
    <row r="318" spans="1:16" ht="16.5" thickBot="1">
      <c r="A318" s="72"/>
      <c r="B318" s="70" t="s">
        <v>131</v>
      </c>
      <c r="C318" s="68"/>
      <c r="D318" s="68"/>
      <c r="E318" s="68"/>
      <c r="F318" s="94"/>
      <c r="G318" s="66"/>
      <c r="H318" s="66"/>
      <c r="I318" s="66"/>
      <c r="J318" s="66"/>
      <c r="K318" s="66"/>
      <c r="L318" s="66"/>
      <c r="M318" s="66"/>
      <c r="N318" s="66"/>
      <c r="O318" s="66"/>
      <c r="P318" s="66"/>
    </row>
    <row r="319" spans="1:16" ht="15.75">
      <c r="A319" s="73">
        <v>32</v>
      </c>
      <c r="B319" s="6"/>
      <c r="C319" s="50" t="s">
        <v>155</v>
      </c>
      <c r="D319" s="50" t="s">
        <v>156</v>
      </c>
      <c r="E319" s="50" t="s">
        <v>67</v>
      </c>
      <c r="F319" s="96" t="s">
        <v>260</v>
      </c>
      <c r="G319" s="9" t="s">
        <v>155</v>
      </c>
      <c r="H319" s="9" t="s">
        <v>156</v>
      </c>
      <c r="I319" s="9" t="s">
        <v>67</v>
      </c>
      <c r="J319" s="66"/>
      <c r="K319" s="66"/>
      <c r="L319" s="66"/>
      <c r="M319" s="66"/>
      <c r="N319" s="66"/>
      <c r="O319" s="66"/>
      <c r="P319" s="66"/>
    </row>
    <row r="320" spans="1:16" ht="15.75">
      <c r="A320" s="72"/>
      <c r="B320" s="17" t="s">
        <v>85</v>
      </c>
      <c r="C320" s="51">
        <v>183.35350288000001</v>
      </c>
      <c r="D320" s="52">
        <v>12</v>
      </c>
      <c r="E320" s="52">
        <v>87</v>
      </c>
      <c r="F320" s="97">
        <f t="shared" ref="F320:F333" si="183">G320*0.16+H320*0.09+I320*0.75</f>
        <v>0.28877411619829663</v>
      </c>
      <c r="G320" s="34">
        <f>C320/C$334</f>
        <v>0.60899434554377818</v>
      </c>
      <c r="H320" s="14">
        <f>D320/D$334</f>
        <v>7.792207792207792E-2</v>
      </c>
      <c r="I320" s="35">
        <f>E320/E$334</f>
        <v>0.24576271186440679</v>
      </c>
      <c r="J320" s="66"/>
      <c r="K320" s="66"/>
      <c r="L320" s="66"/>
      <c r="M320" s="66"/>
      <c r="N320" s="66"/>
      <c r="O320" s="66"/>
      <c r="P320" s="66"/>
    </row>
    <row r="321" spans="1:16" ht="15.75">
      <c r="A321" s="72"/>
      <c r="B321" s="19" t="s">
        <v>86</v>
      </c>
      <c r="C321" s="53">
        <v>33.673823900999999</v>
      </c>
      <c r="D321" s="54">
        <v>12</v>
      </c>
      <c r="E321" s="54">
        <v>59</v>
      </c>
      <c r="F321" s="97">
        <f t="shared" si="183"/>
        <v>0.14990818336445663</v>
      </c>
      <c r="G321" s="14">
        <f t="shared" ref="G321:G333" si="184">C321/C$334</f>
        <v>0.11184497719668507</v>
      </c>
      <c r="H321" s="14">
        <f t="shared" ref="H321:H333" si="185">D321/D$334</f>
        <v>7.792207792207792E-2</v>
      </c>
      <c r="I321" s="18">
        <f t="shared" ref="I321:I333" si="186">E321/E$334</f>
        <v>0.16666666666666666</v>
      </c>
      <c r="J321" s="66"/>
      <c r="K321" s="66"/>
      <c r="L321" s="66"/>
      <c r="M321" s="66"/>
      <c r="N321" s="66"/>
      <c r="O321" s="66"/>
      <c r="P321" s="66"/>
    </row>
    <row r="322" spans="1:16" ht="15.75">
      <c r="A322" s="72"/>
      <c r="B322" s="19" t="s">
        <v>88</v>
      </c>
      <c r="C322" s="53">
        <v>24.157518080999999</v>
      </c>
      <c r="D322" s="54">
        <v>7</v>
      </c>
      <c r="E322" s="54">
        <v>36</v>
      </c>
      <c r="F322" s="97">
        <f t="shared" si="183"/>
        <v>9.3200065187027184E-2</v>
      </c>
      <c r="G322" s="14">
        <f t="shared" si="184"/>
        <v>8.0237310346500765E-2</v>
      </c>
      <c r="H322" s="14">
        <f t="shared" si="185"/>
        <v>4.5454545454545456E-2</v>
      </c>
      <c r="I322" s="18">
        <f t="shared" si="186"/>
        <v>0.10169491525423729</v>
      </c>
      <c r="J322" s="66"/>
      <c r="K322" s="66"/>
      <c r="L322" s="66"/>
      <c r="M322" s="66"/>
      <c r="N322" s="66"/>
      <c r="O322" s="66"/>
      <c r="P322" s="66"/>
    </row>
    <row r="323" spans="1:16" ht="15.75">
      <c r="A323" s="72"/>
      <c r="B323" s="19" t="s">
        <v>95</v>
      </c>
      <c r="C323" s="53">
        <v>13.357578712</v>
      </c>
      <c r="D323" s="54">
        <v>12</v>
      </c>
      <c r="E323" s="54">
        <v>4</v>
      </c>
      <c r="F323" s="97">
        <f t="shared" si="183"/>
        <v>2.258614806427477E-2</v>
      </c>
      <c r="G323" s="14">
        <f t="shared" si="184"/>
        <v>4.4366154875633231E-2</v>
      </c>
      <c r="H323" s="14">
        <f t="shared" si="185"/>
        <v>7.792207792207792E-2</v>
      </c>
      <c r="I323" s="18">
        <f t="shared" si="186"/>
        <v>1.1299435028248588E-2</v>
      </c>
      <c r="J323" s="66"/>
      <c r="K323" s="66"/>
      <c r="L323" s="66"/>
      <c r="M323" s="66"/>
      <c r="N323" s="66"/>
      <c r="O323" s="66"/>
      <c r="P323" s="66"/>
    </row>
    <row r="324" spans="1:16" ht="15.75">
      <c r="A324" s="72"/>
      <c r="B324" s="19" t="s">
        <v>90</v>
      </c>
      <c r="C324" s="53">
        <v>12.029422407</v>
      </c>
      <c r="D324" s="54">
        <v>11</v>
      </c>
      <c r="E324" s="54">
        <v>18</v>
      </c>
      <c r="F324" s="97">
        <f t="shared" si="183"/>
        <v>5.0956930632391144E-2</v>
      </c>
      <c r="G324" s="14">
        <f t="shared" si="184"/>
        <v>3.9954787396754565E-2</v>
      </c>
      <c r="H324" s="14">
        <f t="shared" si="185"/>
        <v>7.1428571428571425E-2</v>
      </c>
      <c r="I324" s="18">
        <f t="shared" si="186"/>
        <v>5.0847457627118647E-2</v>
      </c>
      <c r="J324" s="66"/>
      <c r="K324" s="66"/>
      <c r="L324" s="66"/>
      <c r="M324" s="66"/>
      <c r="N324" s="66"/>
      <c r="O324" s="66"/>
      <c r="P324" s="66"/>
    </row>
    <row r="325" spans="1:16" ht="15.75">
      <c r="A325" s="72"/>
      <c r="B325" s="19" t="s">
        <v>87</v>
      </c>
      <c r="C325" s="53">
        <v>9.4412274260999993</v>
      </c>
      <c r="D325" s="54">
        <v>4</v>
      </c>
      <c r="E325" s="54">
        <v>58</v>
      </c>
      <c r="F325" s="97">
        <f t="shared" si="183"/>
        <v>0.13023634624205133</v>
      </c>
      <c r="G325" s="14">
        <f t="shared" si="184"/>
        <v>3.1358299826160042E-2</v>
      </c>
      <c r="H325" s="14">
        <f t="shared" si="185"/>
        <v>2.5974025974025976E-2</v>
      </c>
      <c r="I325" s="18">
        <f t="shared" si="186"/>
        <v>0.16384180790960451</v>
      </c>
      <c r="J325" s="66"/>
      <c r="K325" s="66"/>
      <c r="L325" s="66"/>
      <c r="M325" s="66"/>
      <c r="N325" s="66"/>
      <c r="O325" s="66"/>
      <c r="P325" s="66"/>
    </row>
    <row r="326" spans="1:16" ht="15.75">
      <c r="A326" s="72"/>
      <c r="B326" s="19" t="s">
        <v>91</v>
      </c>
      <c r="C326" s="53">
        <v>4.8549108011</v>
      </c>
      <c r="D326" s="54">
        <v>0</v>
      </c>
      <c r="E326" s="54">
        <v>17</v>
      </c>
      <c r="F326" s="97">
        <f t="shared" si="183"/>
        <v>3.8596982305592602E-2</v>
      </c>
      <c r="G326" s="14">
        <f t="shared" si="184"/>
        <v>1.6125207206563918E-2</v>
      </c>
      <c r="H326" s="14">
        <f t="shared" si="185"/>
        <v>0</v>
      </c>
      <c r="I326" s="18">
        <f t="shared" si="186"/>
        <v>4.8022598870056499E-2</v>
      </c>
      <c r="J326" s="66"/>
      <c r="K326" s="66"/>
      <c r="L326" s="66"/>
      <c r="M326" s="66"/>
      <c r="N326" s="66"/>
      <c r="O326" s="66"/>
      <c r="P326" s="66"/>
    </row>
    <row r="327" spans="1:16" ht="15.75">
      <c r="A327" s="72"/>
      <c r="B327" s="19" t="s">
        <v>97</v>
      </c>
      <c r="C327" s="53">
        <v>4.8299080791</v>
      </c>
      <c r="D327" s="54">
        <v>2</v>
      </c>
      <c r="E327" s="54">
        <v>3</v>
      </c>
      <c r="F327" s="97">
        <f t="shared" si="183"/>
        <v>1.0091509391002583E-2</v>
      </c>
      <c r="G327" s="14">
        <f t="shared" si="184"/>
        <v>1.6042162617384902E-2</v>
      </c>
      <c r="H327" s="14">
        <f t="shared" si="185"/>
        <v>1.2987012987012988E-2</v>
      </c>
      <c r="I327" s="18">
        <f t="shared" si="186"/>
        <v>8.4745762711864406E-3</v>
      </c>
      <c r="J327" s="66"/>
      <c r="K327" s="66"/>
      <c r="L327" s="66"/>
      <c r="M327" s="66"/>
      <c r="N327" s="66"/>
      <c r="O327" s="66"/>
      <c r="P327" s="66"/>
    </row>
    <row r="328" spans="1:16" ht="15.75">
      <c r="A328" s="72"/>
      <c r="B328" s="19" t="s">
        <v>92</v>
      </c>
      <c r="C328" s="53">
        <v>3.0036934889000002</v>
      </c>
      <c r="D328" s="54">
        <v>4</v>
      </c>
      <c r="E328" s="54">
        <v>10</v>
      </c>
      <c r="F328" s="97">
        <f t="shared" si="183"/>
        <v>2.5120348363989367E-2</v>
      </c>
      <c r="G328" s="14">
        <f t="shared" si="184"/>
        <v>9.9765334272558046E-3</v>
      </c>
      <c r="H328" s="14">
        <f t="shared" si="185"/>
        <v>2.5974025974025976E-2</v>
      </c>
      <c r="I328" s="18">
        <f t="shared" si="186"/>
        <v>2.8248587570621469E-2</v>
      </c>
      <c r="J328" s="66"/>
      <c r="K328" s="66"/>
      <c r="L328" s="66"/>
      <c r="M328" s="66"/>
      <c r="N328" s="66"/>
      <c r="O328" s="66"/>
      <c r="P328" s="66"/>
    </row>
    <row r="329" spans="1:16" ht="15.75">
      <c r="A329" s="72"/>
      <c r="B329" s="19" t="s">
        <v>89</v>
      </c>
      <c r="C329" s="53">
        <v>1.8984622796999999</v>
      </c>
      <c r="D329" s="54">
        <v>6</v>
      </c>
      <c r="E329" s="54">
        <v>19</v>
      </c>
      <c r="F329" s="97">
        <f t="shared" si="183"/>
        <v>4.4769625874705857E-2</v>
      </c>
      <c r="G329" s="14">
        <f t="shared" si="184"/>
        <v>6.3055942504797518E-3</v>
      </c>
      <c r="H329" s="14">
        <f t="shared" si="185"/>
        <v>3.896103896103896E-2</v>
      </c>
      <c r="I329" s="18">
        <f t="shared" si="186"/>
        <v>5.3672316384180789E-2</v>
      </c>
      <c r="J329" s="66"/>
      <c r="K329" s="66"/>
      <c r="L329" s="66"/>
      <c r="M329" s="66"/>
      <c r="N329" s="66"/>
      <c r="O329" s="66"/>
      <c r="P329" s="66"/>
    </row>
    <row r="330" spans="1:16" ht="15.75">
      <c r="A330" s="72"/>
      <c r="B330" s="17" t="s">
        <v>96</v>
      </c>
      <c r="C330" s="51">
        <v>1.5669642853000001</v>
      </c>
      <c r="D330" s="52">
        <v>0</v>
      </c>
      <c r="E330" s="52">
        <v>4</v>
      </c>
      <c r="F330" s="97">
        <f t="shared" si="183"/>
        <v>9.3073041978877207E-3</v>
      </c>
      <c r="G330" s="14">
        <f t="shared" si="184"/>
        <v>5.2045495418830022E-3</v>
      </c>
      <c r="H330" s="14">
        <f t="shared" si="185"/>
        <v>0</v>
      </c>
      <c r="I330" s="18">
        <f t="shared" si="186"/>
        <v>1.1299435028248588E-2</v>
      </c>
      <c r="J330" s="66"/>
      <c r="K330" s="66"/>
      <c r="L330" s="66"/>
      <c r="M330" s="66"/>
      <c r="N330" s="66"/>
      <c r="O330" s="66"/>
      <c r="P330" s="66"/>
    </row>
    <row r="331" spans="1:16" ht="15.75">
      <c r="A331" s="72"/>
      <c r="B331" s="19" t="s">
        <v>93</v>
      </c>
      <c r="C331" s="53">
        <v>0</v>
      </c>
      <c r="D331" s="54">
        <v>22</v>
      </c>
      <c r="E331" s="54">
        <v>9</v>
      </c>
      <c r="F331" s="97">
        <f t="shared" si="183"/>
        <v>3.1924939467312348E-2</v>
      </c>
      <c r="G331" s="14">
        <f t="shared" si="184"/>
        <v>0</v>
      </c>
      <c r="H331" s="34">
        <f t="shared" si="185"/>
        <v>0.14285714285714285</v>
      </c>
      <c r="I331" s="18">
        <f t="shared" si="186"/>
        <v>2.5423728813559324E-2</v>
      </c>
      <c r="J331" s="66"/>
      <c r="K331" s="66"/>
      <c r="L331" s="66"/>
      <c r="M331" s="66"/>
      <c r="N331" s="66"/>
      <c r="O331" s="66"/>
      <c r="P331" s="66"/>
    </row>
    <row r="332" spans="1:16" ht="15.75">
      <c r="A332" s="72"/>
      <c r="B332" s="19" t="s">
        <v>94</v>
      </c>
      <c r="C332" s="53">
        <v>0</v>
      </c>
      <c r="D332" s="54">
        <v>40</v>
      </c>
      <c r="E332" s="54">
        <v>5</v>
      </c>
      <c r="F332" s="97">
        <f t="shared" si="183"/>
        <v>3.3969843715606421E-2</v>
      </c>
      <c r="G332" s="14">
        <f t="shared" si="184"/>
        <v>0</v>
      </c>
      <c r="H332" s="34">
        <f t="shared" si="185"/>
        <v>0.25974025974025972</v>
      </c>
      <c r="I332" s="18">
        <f t="shared" si="186"/>
        <v>1.4124293785310734E-2</v>
      </c>
      <c r="J332" s="66"/>
      <c r="K332" s="66"/>
      <c r="L332" s="66"/>
      <c r="M332" s="66"/>
      <c r="N332" s="66"/>
      <c r="O332" s="66"/>
      <c r="P332" s="66"/>
    </row>
    <row r="333" spans="1:16" ht="15.75">
      <c r="A333" s="72"/>
      <c r="B333" s="19" t="s">
        <v>20</v>
      </c>
      <c r="C333" s="53">
        <v>8.9088584311000005</v>
      </c>
      <c r="D333" s="54">
        <v>22</v>
      </c>
      <c r="E333" s="54">
        <v>25</v>
      </c>
      <c r="F333" s="97">
        <f t="shared" si="183"/>
        <v>7.0557656995405407E-2</v>
      </c>
      <c r="G333" s="14">
        <f t="shared" si="184"/>
        <v>2.9590077770920604E-2</v>
      </c>
      <c r="H333" s="14">
        <f t="shared" si="185"/>
        <v>0.14285714285714285</v>
      </c>
      <c r="I333" s="18">
        <f t="shared" si="186"/>
        <v>7.0621468926553674E-2</v>
      </c>
      <c r="J333" s="66"/>
      <c r="K333" s="66"/>
      <c r="L333" s="66"/>
      <c r="M333" s="66"/>
      <c r="N333" s="66"/>
      <c r="O333" s="66"/>
      <c r="P333" s="66"/>
    </row>
    <row r="334" spans="1:16" ht="16.5" thickBot="1">
      <c r="A334" s="72"/>
      <c r="B334" s="21" t="s">
        <v>157</v>
      </c>
      <c r="C334" s="55">
        <f>SUM(C320:C333)</f>
        <v>301.07587077230005</v>
      </c>
      <c r="D334" s="55">
        <f t="shared" ref="D334:E334" si="187">SUM(D320:D333)</f>
        <v>154</v>
      </c>
      <c r="E334" s="55">
        <f t="shared" si="187"/>
        <v>354</v>
      </c>
      <c r="F334" s="98">
        <f>SUM(F320:F333)</f>
        <v>0.99999999999999989</v>
      </c>
      <c r="G334" s="24">
        <f>SUM(G320:G333)</f>
        <v>0.99999999999999967</v>
      </c>
      <c r="H334" s="24">
        <f>SUM(H320:H333)</f>
        <v>1</v>
      </c>
      <c r="I334" s="25">
        <f>SUM(I320:I333)</f>
        <v>0.99999999999999989</v>
      </c>
      <c r="J334" s="66"/>
      <c r="K334" s="66"/>
      <c r="L334" s="66"/>
      <c r="M334" s="66"/>
      <c r="N334" s="66"/>
      <c r="O334" s="66"/>
      <c r="P334" s="66"/>
    </row>
    <row r="335" spans="1:16" ht="15.75">
      <c r="A335" s="72"/>
      <c r="B335" s="67"/>
      <c r="C335" s="68"/>
      <c r="D335" s="68"/>
      <c r="E335" s="68"/>
      <c r="F335" s="94"/>
      <c r="G335" s="66"/>
      <c r="H335" s="66"/>
      <c r="I335" s="66"/>
      <c r="J335" s="66"/>
      <c r="K335" s="66"/>
      <c r="L335" s="66"/>
      <c r="M335" s="66"/>
      <c r="N335" s="66"/>
      <c r="O335" s="66"/>
      <c r="P335" s="66"/>
    </row>
    <row r="336" spans="1:16" ht="15.75">
      <c r="A336" s="72"/>
      <c r="B336" s="115" t="s">
        <v>115</v>
      </c>
      <c r="C336" s="115"/>
      <c r="D336" s="115"/>
      <c r="E336" s="115"/>
      <c r="F336" s="115"/>
      <c r="G336" s="115"/>
      <c r="H336" s="115"/>
      <c r="I336" s="115"/>
      <c r="J336" s="66"/>
      <c r="K336" s="66"/>
      <c r="L336" s="66"/>
      <c r="M336" s="66"/>
      <c r="N336" s="66"/>
      <c r="O336" s="66"/>
      <c r="P336" s="66"/>
    </row>
    <row r="337" spans="1:16" s="8" customFormat="1" ht="15.75">
      <c r="A337" s="72"/>
      <c r="B337" s="92"/>
      <c r="C337" s="92"/>
      <c r="D337" s="92"/>
      <c r="E337" s="92"/>
      <c r="F337" s="101"/>
      <c r="G337" s="92"/>
      <c r="H337" s="92"/>
      <c r="I337" s="92"/>
      <c r="J337" s="66"/>
      <c r="K337" s="66"/>
      <c r="L337" s="66"/>
      <c r="M337" s="66"/>
      <c r="N337" s="66"/>
      <c r="O337" s="66"/>
      <c r="P337" s="66"/>
    </row>
    <row r="338" spans="1:16" s="8" customFormat="1" ht="16.5" thickBot="1">
      <c r="A338" s="72"/>
      <c r="B338" s="92"/>
      <c r="C338" s="92"/>
      <c r="D338" s="92"/>
      <c r="E338" s="92"/>
      <c r="F338" s="101"/>
      <c r="G338" s="92"/>
      <c r="H338" s="92"/>
      <c r="I338" s="92"/>
      <c r="J338" s="66"/>
      <c r="K338" s="66"/>
      <c r="L338" s="66"/>
      <c r="M338" s="66"/>
      <c r="N338" s="66"/>
      <c r="O338" s="66"/>
      <c r="P338" s="66"/>
    </row>
    <row r="339" spans="1:16" ht="15.75">
      <c r="A339" s="73">
        <v>33</v>
      </c>
      <c r="B339" s="6" t="s">
        <v>116</v>
      </c>
      <c r="C339" s="50" t="s">
        <v>155</v>
      </c>
      <c r="D339" s="50" t="s">
        <v>156</v>
      </c>
      <c r="E339" s="50" t="s">
        <v>67</v>
      </c>
      <c r="F339" s="96" t="s">
        <v>260</v>
      </c>
      <c r="G339" s="9" t="s">
        <v>155</v>
      </c>
      <c r="H339" s="9" t="s">
        <v>156</v>
      </c>
      <c r="I339" s="9" t="s">
        <v>67</v>
      </c>
      <c r="J339" s="66"/>
      <c r="K339" s="66"/>
      <c r="L339" s="66"/>
      <c r="M339" s="66"/>
      <c r="N339" s="66"/>
      <c r="O339" s="66"/>
      <c r="P339" s="66"/>
    </row>
    <row r="340" spans="1:16" ht="15.75">
      <c r="A340" s="72"/>
      <c r="B340" s="17" t="s">
        <v>178</v>
      </c>
      <c r="C340" s="51">
        <v>0</v>
      </c>
      <c r="D340" s="52">
        <v>154</v>
      </c>
      <c r="E340" s="52">
        <v>354</v>
      </c>
      <c r="F340" s="102">
        <f t="shared" ref="F340:F344" si="188">G340*0.16+H340*0.09+I340*0.75</f>
        <v>0.84</v>
      </c>
      <c r="G340" s="14">
        <f t="shared" ref="G340:I344" si="189">C340/C$345</f>
        <v>0</v>
      </c>
      <c r="H340" s="14">
        <f t="shared" si="189"/>
        <v>1</v>
      </c>
      <c r="I340" s="18">
        <f t="shared" si="189"/>
        <v>1</v>
      </c>
      <c r="J340" s="66"/>
      <c r="K340" s="66"/>
      <c r="L340" s="66"/>
      <c r="M340" s="66"/>
      <c r="N340" s="66"/>
      <c r="O340" s="66"/>
      <c r="P340" s="66"/>
    </row>
    <row r="341" spans="1:16" ht="15.75">
      <c r="A341" s="72"/>
      <c r="B341" s="19" t="s">
        <v>179</v>
      </c>
      <c r="C341" s="53">
        <v>237.6094104</v>
      </c>
      <c r="D341" s="54">
        <v>0</v>
      </c>
      <c r="E341" s="54">
        <v>0</v>
      </c>
      <c r="F341" s="102">
        <f t="shared" si="188"/>
        <v>0.12627217706174604</v>
      </c>
      <c r="G341" s="14">
        <f t="shared" si="189"/>
        <v>0.7892011066359127</v>
      </c>
      <c r="H341" s="14">
        <f t="shared" si="189"/>
        <v>0</v>
      </c>
      <c r="I341" s="18">
        <f t="shared" si="189"/>
        <v>0</v>
      </c>
      <c r="J341" s="66"/>
      <c r="K341" s="66"/>
      <c r="L341" s="66"/>
      <c r="M341" s="66"/>
      <c r="N341" s="66"/>
      <c r="O341" s="66"/>
      <c r="P341" s="66"/>
    </row>
    <row r="342" spans="1:16" ht="15.75">
      <c r="A342" s="72"/>
      <c r="B342" s="19" t="s">
        <v>180</v>
      </c>
      <c r="C342" s="53">
        <v>29.374593061999999</v>
      </c>
      <c r="D342" s="54">
        <v>0</v>
      </c>
      <c r="E342" s="54">
        <v>0</v>
      </c>
      <c r="F342" s="102">
        <f t="shared" si="188"/>
        <v>1.5610466816097115E-2</v>
      </c>
      <c r="G342" s="14">
        <f t="shared" si="189"/>
        <v>9.7565417600606968E-2</v>
      </c>
      <c r="H342" s="14">
        <f t="shared" si="189"/>
        <v>0</v>
      </c>
      <c r="I342" s="18">
        <f t="shared" si="189"/>
        <v>0</v>
      </c>
      <c r="J342" s="66"/>
      <c r="K342" s="66"/>
      <c r="L342" s="66"/>
      <c r="M342" s="66"/>
      <c r="N342" s="66"/>
      <c r="O342" s="66"/>
      <c r="P342" s="66"/>
    </row>
    <row r="343" spans="1:16" ht="15.75">
      <c r="A343" s="72"/>
      <c r="B343" s="19" t="s">
        <v>181</v>
      </c>
      <c r="C343" s="53">
        <v>29.137854862000001</v>
      </c>
      <c r="D343" s="54">
        <v>0</v>
      </c>
      <c r="E343" s="54">
        <v>0</v>
      </c>
      <c r="F343" s="102">
        <f t="shared" si="188"/>
        <v>1.5484657624207976E-2</v>
      </c>
      <c r="G343" s="14">
        <f t="shared" si="189"/>
        <v>9.6779110151299849E-2</v>
      </c>
      <c r="H343" s="14">
        <f t="shared" si="189"/>
        <v>0</v>
      </c>
      <c r="I343" s="18">
        <f t="shared" si="189"/>
        <v>0</v>
      </c>
      <c r="J343" s="66"/>
      <c r="K343" s="66"/>
      <c r="L343" s="66"/>
      <c r="M343" s="66"/>
      <c r="N343" s="66"/>
      <c r="O343" s="66"/>
      <c r="P343" s="66"/>
    </row>
    <row r="344" spans="1:16" ht="15.75">
      <c r="A344" s="72"/>
      <c r="B344" s="19" t="s">
        <v>182</v>
      </c>
      <c r="C344" s="53">
        <v>4.9540124548</v>
      </c>
      <c r="D344" s="54">
        <v>0</v>
      </c>
      <c r="E344" s="54">
        <v>0</v>
      </c>
      <c r="F344" s="102">
        <f t="shared" si="188"/>
        <v>2.6326984979488871E-3</v>
      </c>
      <c r="G344" s="14">
        <f t="shared" si="189"/>
        <v>1.6454365612180544E-2</v>
      </c>
      <c r="H344" s="14">
        <f t="shared" si="189"/>
        <v>0</v>
      </c>
      <c r="I344" s="18">
        <f t="shared" si="189"/>
        <v>0</v>
      </c>
      <c r="J344" s="66"/>
      <c r="K344" s="66"/>
      <c r="L344" s="66"/>
      <c r="M344" s="66"/>
      <c r="N344" s="66"/>
      <c r="O344" s="66"/>
      <c r="P344" s="66"/>
    </row>
    <row r="345" spans="1:16" ht="16.5" thickBot="1">
      <c r="A345" s="72"/>
      <c r="B345" s="21" t="s">
        <v>157</v>
      </c>
      <c r="C345" s="55">
        <v>301.07587077879998</v>
      </c>
      <c r="D345" s="55">
        <f t="shared" ref="D345:I345" si="190">SUM(D340:D344)</f>
        <v>154</v>
      </c>
      <c r="E345" s="55">
        <f t="shared" si="190"/>
        <v>354</v>
      </c>
      <c r="F345" s="98">
        <f t="shared" si="190"/>
        <v>0.99999999999999989</v>
      </c>
      <c r="G345" s="24">
        <f t="shared" si="190"/>
        <v>1</v>
      </c>
      <c r="H345" s="24">
        <f t="shared" si="190"/>
        <v>1</v>
      </c>
      <c r="I345" s="25">
        <f t="shared" si="190"/>
        <v>1</v>
      </c>
      <c r="J345" s="66"/>
      <c r="K345" s="66"/>
      <c r="L345" s="66"/>
      <c r="M345" s="66"/>
      <c r="N345" s="66"/>
      <c r="O345" s="66"/>
      <c r="P345" s="66"/>
    </row>
    <row r="346" spans="1:16" s="8" customFormat="1" ht="15.75">
      <c r="A346" s="72"/>
      <c r="B346" s="92"/>
      <c r="C346" s="92"/>
      <c r="D346" s="92"/>
      <c r="E346" s="92"/>
      <c r="F346" s="101"/>
      <c r="G346" s="92"/>
      <c r="H346" s="92"/>
      <c r="I346" s="92"/>
      <c r="J346" s="66"/>
      <c r="K346" s="66"/>
      <c r="L346" s="66"/>
      <c r="M346" s="66"/>
      <c r="N346" s="66"/>
      <c r="O346" s="66"/>
      <c r="P346" s="66"/>
    </row>
    <row r="347" spans="1:16" s="8" customFormat="1" ht="15.75">
      <c r="A347" s="72"/>
      <c r="B347" s="92"/>
      <c r="C347" s="92"/>
      <c r="D347" s="92"/>
      <c r="E347" s="92"/>
      <c r="F347" s="101"/>
      <c r="G347" s="92"/>
      <c r="H347" s="92"/>
      <c r="I347" s="92"/>
      <c r="J347" s="66"/>
      <c r="K347" s="66"/>
      <c r="L347" s="66"/>
      <c r="M347" s="66"/>
      <c r="N347" s="66"/>
      <c r="O347" s="66"/>
      <c r="P347" s="66"/>
    </row>
    <row r="348" spans="1:16" s="8" customFormat="1" ht="16.5" thickBot="1">
      <c r="A348" s="72"/>
      <c r="B348" s="92"/>
      <c r="C348" s="92"/>
      <c r="D348" s="92"/>
      <c r="E348" s="92"/>
      <c r="F348" s="101"/>
      <c r="G348" s="92"/>
      <c r="H348" s="92"/>
      <c r="I348" s="92"/>
      <c r="J348" s="66"/>
      <c r="K348" s="66"/>
      <c r="L348" s="66"/>
      <c r="M348" s="66"/>
      <c r="N348" s="66"/>
      <c r="O348" s="66"/>
      <c r="P348" s="66"/>
    </row>
    <row r="349" spans="1:16" s="8" customFormat="1" ht="31.5">
      <c r="A349" s="73">
        <v>34</v>
      </c>
      <c r="B349" s="6"/>
      <c r="C349" s="50" t="s">
        <v>155</v>
      </c>
      <c r="D349" s="50" t="s">
        <v>156</v>
      </c>
      <c r="E349" s="50" t="s">
        <v>67</v>
      </c>
      <c r="F349" s="96" t="s">
        <v>261</v>
      </c>
      <c r="G349" s="9" t="s">
        <v>155</v>
      </c>
      <c r="H349" s="9" t="s">
        <v>156</v>
      </c>
      <c r="I349" s="9" t="s">
        <v>67</v>
      </c>
      <c r="J349" s="66"/>
      <c r="K349" s="66"/>
      <c r="L349" s="66"/>
      <c r="M349" s="66"/>
      <c r="N349" s="66"/>
      <c r="O349" s="66"/>
      <c r="P349" s="66"/>
    </row>
    <row r="350" spans="1:16" s="8" customFormat="1" ht="15.75">
      <c r="A350" s="72"/>
      <c r="B350" s="17" t="s">
        <v>254</v>
      </c>
      <c r="C350" s="51" t="s">
        <v>258</v>
      </c>
      <c r="D350" s="52">
        <v>0</v>
      </c>
      <c r="E350" s="52">
        <v>62</v>
      </c>
      <c r="F350" s="97">
        <f>H350*0.09+I350*0.75</f>
        <v>0.13135593220338981</v>
      </c>
      <c r="G350" s="51" t="s">
        <v>258</v>
      </c>
      <c r="H350" s="14">
        <f>D350/$D$354</f>
        <v>0</v>
      </c>
      <c r="I350" s="93">
        <f>E350/$E$354</f>
        <v>0.1751412429378531</v>
      </c>
      <c r="J350" s="66"/>
      <c r="K350" s="66"/>
      <c r="L350" s="66"/>
      <c r="M350" s="66"/>
      <c r="N350" s="66"/>
      <c r="O350" s="66"/>
      <c r="P350" s="66"/>
    </row>
    <row r="351" spans="1:16" s="8" customFormat="1" ht="15.75">
      <c r="A351" s="72"/>
      <c r="B351" s="17" t="s">
        <v>255</v>
      </c>
      <c r="C351" s="51" t="s">
        <v>258</v>
      </c>
      <c r="D351" s="52">
        <v>0</v>
      </c>
      <c r="E351" s="52">
        <v>229</v>
      </c>
      <c r="F351" s="97">
        <f t="shared" ref="F351:F353" si="191">H351*0.09+I351*0.75</f>
        <v>0.48516949152542371</v>
      </c>
      <c r="G351" s="51" t="s">
        <v>258</v>
      </c>
      <c r="H351" s="14">
        <f t="shared" ref="H351:H353" si="192">D351/$D$354</f>
        <v>0</v>
      </c>
      <c r="I351" s="93">
        <f t="shared" ref="I351:I353" si="193">E351/$E$354</f>
        <v>0.64689265536723162</v>
      </c>
      <c r="J351" s="66"/>
      <c r="K351" s="66"/>
      <c r="L351" s="66"/>
      <c r="M351" s="66"/>
      <c r="N351" s="66"/>
      <c r="O351" s="66"/>
      <c r="P351" s="66"/>
    </row>
    <row r="352" spans="1:16" s="8" customFormat="1" ht="15.75">
      <c r="A352" s="72"/>
      <c r="B352" s="17" t="s">
        <v>256</v>
      </c>
      <c r="C352" s="51" t="s">
        <v>258</v>
      </c>
      <c r="D352" s="52">
        <v>154</v>
      </c>
      <c r="E352" s="52">
        <v>2</v>
      </c>
      <c r="F352" s="97">
        <f t="shared" si="191"/>
        <v>9.423728813559322E-2</v>
      </c>
      <c r="G352" s="51" t="s">
        <v>258</v>
      </c>
      <c r="H352" s="14">
        <f t="shared" si="192"/>
        <v>1</v>
      </c>
      <c r="I352" s="93">
        <f t="shared" si="193"/>
        <v>5.6497175141242938E-3</v>
      </c>
      <c r="J352" s="66"/>
      <c r="K352" s="66"/>
      <c r="L352" s="66"/>
      <c r="M352" s="66"/>
      <c r="N352" s="66"/>
      <c r="O352" s="66"/>
      <c r="P352" s="66"/>
    </row>
    <row r="353" spans="1:16" s="8" customFormat="1" ht="15.75">
      <c r="A353" s="72"/>
      <c r="B353" s="17" t="s">
        <v>257</v>
      </c>
      <c r="C353" s="51" t="s">
        <v>258</v>
      </c>
      <c r="D353" s="52">
        <v>0</v>
      </c>
      <c r="E353" s="52">
        <v>61</v>
      </c>
      <c r="F353" s="97">
        <f t="shared" si="191"/>
        <v>0.12923728813559321</v>
      </c>
      <c r="G353" s="51" t="s">
        <v>258</v>
      </c>
      <c r="H353" s="14">
        <f t="shared" si="192"/>
        <v>0</v>
      </c>
      <c r="I353" s="93">
        <f t="shared" si="193"/>
        <v>0.17231638418079095</v>
      </c>
      <c r="J353" s="66"/>
      <c r="K353" s="66"/>
      <c r="L353" s="66"/>
      <c r="M353" s="66"/>
      <c r="N353" s="66"/>
      <c r="O353" s="66"/>
      <c r="P353" s="66"/>
    </row>
    <row r="354" spans="1:16" s="8" customFormat="1" ht="16.5" thickBot="1">
      <c r="A354" s="72"/>
      <c r="B354" s="21" t="s">
        <v>157</v>
      </c>
      <c r="C354" s="55" t="s">
        <v>258</v>
      </c>
      <c r="D354" s="55">
        <f>SUM(D350:D353)</f>
        <v>154</v>
      </c>
      <c r="E354" s="55">
        <f>SUM(E350:E353)</f>
        <v>354</v>
      </c>
      <c r="F354" s="98">
        <f t="shared" ref="F354:H354" si="194">SUM(F346:F353)</f>
        <v>0.84</v>
      </c>
      <c r="G354" s="55" t="s">
        <v>258</v>
      </c>
      <c r="H354" s="24">
        <f t="shared" si="194"/>
        <v>1</v>
      </c>
      <c r="I354" s="25">
        <f t="shared" ref="I354" si="195">SUM(I346:I353)</f>
        <v>1</v>
      </c>
      <c r="J354" s="66"/>
      <c r="K354" s="66"/>
      <c r="L354" s="66"/>
      <c r="M354" s="66"/>
      <c r="N354" s="66"/>
      <c r="O354" s="66"/>
      <c r="P354" s="66"/>
    </row>
    <row r="355" spans="1:16" ht="15.75">
      <c r="A355" s="72"/>
      <c r="B355" s="67"/>
      <c r="C355" s="68"/>
      <c r="D355" s="68"/>
      <c r="E355" s="68"/>
      <c r="F355" s="94"/>
      <c r="G355" s="66"/>
      <c r="H355" s="66"/>
      <c r="I355" s="66"/>
      <c r="J355" s="66"/>
      <c r="K355" s="66"/>
      <c r="L355" s="66"/>
      <c r="M355" s="66"/>
      <c r="N355" s="66"/>
      <c r="O355" s="66"/>
      <c r="P355" s="66"/>
    </row>
    <row r="356" spans="1:16" s="8" customFormat="1" ht="15.75">
      <c r="A356" s="72"/>
      <c r="B356" s="67"/>
      <c r="C356" s="68"/>
      <c r="D356" s="68"/>
      <c r="E356" s="68"/>
      <c r="F356" s="94"/>
      <c r="G356" s="66"/>
      <c r="H356" s="66"/>
      <c r="I356" s="66"/>
      <c r="J356" s="66"/>
      <c r="K356" s="66"/>
      <c r="L356" s="66"/>
      <c r="M356" s="66"/>
      <c r="N356" s="66"/>
      <c r="O356" s="66"/>
      <c r="P356" s="66"/>
    </row>
    <row r="357" spans="1:16" s="8" customFormat="1" ht="16.5" thickBot="1">
      <c r="A357" s="72"/>
      <c r="B357" s="67"/>
      <c r="C357" s="68"/>
      <c r="D357" s="68"/>
      <c r="E357" s="68"/>
      <c r="F357" s="94"/>
      <c r="G357" s="66"/>
      <c r="H357" s="66"/>
      <c r="I357" s="66"/>
      <c r="J357" s="66"/>
      <c r="K357" s="66"/>
      <c r="L357" s="66"/>
      <c r="M357" s="66"/>
      <c r="N357" s="66"/>
      <c r="O357" s="66"/>
      <c r="P357" s="66"/>
    </row>
    <row r="358" spans="1:16" ht="15.75">
      <c r="A358" s="73">
        <v>35</v>
      </c>
      <c r="B358" s="6" t="s">
        <v>163</v>
      </c>
      <c r="C358" s="50" t="s">
        <v>155</v>
      </c>
      <c r="D358" s="50" t="s">
        <v>156</v>
      </c>
      <c r="E358" s="50" t="s">
        <v>67</v>
      </c>
      <c r="F358" s="96" t="s">
        <v>260</v>
      </c>
      <c r="G358" s="9" t="s">
        <v>155</v>
      </c>
      <c r="H358" s="9" t="s">
        <v>156</v>
      </c>
      <c r="I358" s="9" t="s">
        <v>67</v>
      </c>
      <c r="J358" s="66"/>
      <c r="K358" s="66"/>
      <c r="L358" s="66"/>
      <c r="M358" s="77"/>
      <c r="N358" s="66"/>
      <c r="O358" s="66"/>
      <c r="P358" s="66"/>
    </row>
    <row r="359" spans="1:16" ht="15.75">
      <c r="A359" s="72"/>
      <c r="B359" s="10" t="s">
        <v>164</v>
      </c>
      <c r="C359" s="51">
        <v>68.582952483</v>
      </c>
      <c r="D359" s="54">
        <v>40</v>
      </c>
      <c r="E359" s="54">
        <v>52</v>
      </c>
      <c r="F359" s="97">
        <f t="shared" ref="F359:F364" si="196">G359*0.16+H359*0.09+I359*0.75</f>
        <v>0.16999298249403871</v>
      </c>
      <c r="G359" s="14">
        <f t="shared" ref="G359:I364" si="197">C359/C$365</f>
        <v>0.22779292244994753</v>
      </c>
      <c r="H359" s="14">
        <f t="shared" si="197"/>
        <v>0.25974025974025972</v>
      </c>
      <c r="I359" s="18">
        <f t="shared" si="197"/>
        <v>0.14689265536723164</v>
      </c>
      <c r="J359" s="66"/>
      <c r="K359" s="66"/>
      <c r="L359" s="66"/>
      <c r="M359" s="77"/>
      <c r="N359" s="66"/>
      <c r="O359" s="66"/>
      <c r="P359" s="66"/>
    </row>
    <row r="360" spans="1:16" ht="15.75">
      <c r="A360" s="72"/>
      <c r="B360" s="10" t="s">
        <v>165</v>
      </c>
      <c r="C360" s="51">
        <v>70.755341600999998</v>
      </c>
      <c r="D360" s="54">
        <v>82</v>
      </c>
      <c r="E360" s="54">
        <v>67</v>
      </c>
      <c r="F360" s="97">
        <f t="shared" si="196"/>
        <v>0.2274725653938125</v>
      </c>
      <c r="G360" s="14">
        <f t="shared" si="197"/>
        <v>0.23500834330851067</v>
      </c>
      <c r="H360" s="14">
        <f t="shared" si="197"/>
        <v>0.53246753246753242</v>
      </c>
      <c r="I360" s="18">
        <f t="shared" si="197"/>
        <v>0.18926553672316385</v>
      </c>
      <c r="J360" s="66"/>
      <c r="K360" s="66"/>
      <c r="L360" s="66"/>
      <c r="M360" s="77"/>
      <c r="N360" s="66"/>
      <c r="O360" s="66"/>
      <c r="P360" s="66"/>
    </row>
    <row r="361" spans="1:16" ht="15.75">
      <c r="A361" s="72"/>
      <c r="B361" s="10" t="s">
        <v>166</v>
      </c>
      <c r="C361" s="51">
        <v>63.884530712</v>
      </c>
      <c r="D361" s="54">
        <v>31</v>
      </c>
      <c r="E361" s="54">
        <v>74</v>
      </c>
      <c r="F361" s="97">
        <f t="shared" si="196"/>
        <v>0.20884654114823514</v>
      </c>
      <c r="G361" s="14">
        <f t="shared" si="197"/>
        <v>0.21218748134001805</v>
      </c>
      <c r="H361" s="14">
        <f t="shared" si="197"/>
        <v>0.20129870129870131</v>
      </c>
      <c r="I361" s="18">
        <f t="shared" si="197"/>
        <v>0.20903954802259886</v>
      </c>
      <c r="J361" s="66"/>
      <c r="K361" s="66"/>
      <c r="L361" s="66"/>
      <c r="M361" s="77"/>
      <c r="N361" s="66"/>
      <c r="O361" s="66"/>
      <c r="P361" s="66"/>
    </row>
    <row r="362" spans="1:16" ht="15.75">
      <c r="A362" s="72"/>
      <c r="B362" s="10" t="s">
        <v>167</v>
      </c>
      <c r="C362" s="51">
        <v>47.411721268999997</v>
      </c>
      <c r="D362" s="54">
        <v>1</v>
      </c>
      <c r="E362" s="54">
        <v>58</v>
      </c>
      <c r="F362" s="97">
        <f t="shared" si="196"/>
        <v>0.14866166444391726</v>
      </c>
      <c r="G362" s="14">
        <f t="shared" si="197"/>
        <v>0.15747433079561438</v>
      </c>
      <c r="H362" s="14">
        <f t="shared" si="197"/>
        <v>6.4935064935064939E-3</v>
      </c>
      <c r="I362" s="18">
        <f t="shared" si="197"/>
        <v>0.16384180790960451</v>
      </c>
      <c r="J362" s="66"/>
      <c r="K362" s="66"/>
      <c r="L362" s="66"/>
      <c r="M362" s="77"/>
      <c r="N362" s="66"/>
      <c r="O362" s="66"/>
      <c r="P362" s="66"/>
    </row>
    <row r="363" spans="1:16" ht="15.75">
      <c r="A363" s="72"/>
      <c r="B363" s="10" t="s">
        <v>168</v>
      </c>
      <c r="C363" s="51">
        <v>28.952946119</v>
      </c>
      <c r="D363" s="54">
        <v>0</v>
      </c>
      <c r="E363" s="54">
        <v>58</v>
      </c>
      <c r="F363" s="97">
        <f t="shared" si="196"/>
        <v>0.13826774796393793</v>
      </c>
      <c r="G363" s="14">
        <f t="shared" si="197"/>
        <v>9.6164950198340912E-2</v>
      </c>
      <c r="H363" s="14">
        <f t="shared" si="197"/>
        <v>0</v>
      </c>
      <c r="I363" s="18">
        <f t="shared" si="197"/>
        <v>0.16384180790960451</v>
      </c>
      <c r="J363" s="66"/>
      <c r="K363" s="66"/>
      <c r="L363" s="66"/>
      <c r="M363" s="77"/>
      <c r="N363" s="66"/>
      <c r="O363" s="66"/>
      <c r="P363" s="66"/>
    </row>
    <row r="364" spans="1:16" ht="15.75">
      <c r="A364" s="72"/>
      <c r="B364" s="19" t="s">
        <v>169</v>
      </c>
      <c r="C364" s="53">
        <v>21.488378591</v>
      </c>
      <c r="D364" s="54">
        <v>0</v>
      </c>
      <c r="E364" s="54">
        <v>45</v>
      </c>
      <c r="F364" s="97">
        <f t="shared" si="196"/>
        <v>0.1067584985560584</v>
      </c>
      <c r="G364" s="14">
        <f t="shared" si="197"/>
        <v>7.1371971907568416E-2</v>
      </c>
      <c r="H364" s="14">
        <f t="shared" si="197"/>
        <v>0</v>
      </c>
      <c r="I364" s="18">
        <f t="shared" si="197"/>
        <v>0.1271186440677966</v>
      </c>
      <c r="J364" s="66"/>
      <c r="K364" s="66"/>
      <c r="L364" s="66"/>
      <c r="M364" s="66"/>
      <c r="N364" s="66"/>
      <c r="O364" s="66"/>
      <c r="P364" s="66"/>
    </row>
    <row r="365" spans="1:16" ht="16.5" thickBot="1">
      <c r="A365" s="72"/>
      <c r="B365" s="21" t="s">
        <v>157</v>
      </c>
      <c r="C365" s="55">
        <v>301.075870775</v>
      </c>
      <c r="D365" s="55">
        <f t="shared" ref="D365:I365" si="198">SUM(D359:D364)</f>
        <v>154</v>
      </c>
      <c r="E365" s="55">
        <f t="shared" si="198"/>
        <v>354</v>
      </c>
      <c r="F365" s="98">
        <f t="shared" si="198"/>
        <v>1</v>
      </c>
      <c r="G365" s="24">
        <f t="shared" si="198"/>
        <v>0.99999999999999989</v>
      </c>
      <c r="H365" s="24">
        <f t="shared" si="198"/>
        <v>0.99999999999999989</v>
      </c>
      <c r="I365" s="25">
        <f t="shared" si="198"/>
        <v>0.99999999999999989</v>
      </c>
      <c r="J365" s="66"/>
      <c r="K365" s="66"/>
      <c r="L365" s="66"/>
      <c r="M365" s="66"/>
      <c r="N365" s="66"/>
      <c r="O365" s="66"/>
      <c r="P365" s="66"/>
    </row>
    <row r="366" spans="1:16" s="8" customFormat="1" ht="15.75">
      <c r="A366" s="72"/>
      <c r="B366" s="67"/>
      <c r="C366" s="68"/>
      <c r="D366" s="68"/>
      <c r="E366" s="68"/>
      <c r="F366" s="94"/>
      <c r="G366" s="66"/>
      <c r="H366" s="66"/>
      <c r="I366" s="66"/>
      <c r="J366" s="66"/>
      <c r="K366" s="66"/>
      <c r="L366" s="66"/>
      <c r="M366" s="66"/>
      <c r="N366" s="66"/>
      <c r="O366" s="66"/>
      <c r="P366" s="66"/>
    </row>
    <row r="367" spans="1:16" s="8" customFormat="1" ht="15.75">
      <c r="A367" s="72"/>
      <c r="B367" s="67"/>
      <c r="C367" s="68"/>
      <c r="D367" s="68"/>
      <c r="E367" s="68"/>
      <c r="F367" s="94"/>
      <c r="G367" s="66"/>
      <c r="H367" s="66"/>
      <c r="I367" s="66"/>
      <c r="J367" s="66"/>
      <c r="K367" s="66"/>
      <c r="L367" s="66"/>
      <c r="M367" s="66"/>
      <c r="N367" s="66"/>
      <c r="O367" s="66"/>
      <c r="P367" s="66"/>
    </row>
    <row r="368" spans="1:16" s="8" customFormat="1" ht="16.5" thickBot="1">
      <c r="A368" s="72"/>
      <c r="B368" s="80" t="s">
        <v>253</v>
      </c>
      <c r="C368" s="68"/>
      <c r="D368" s="68"/>
      <c r="E368" s="68"/>
      <c r="F368" s="94"/>
      <c r="G368" s="66"/>
      <c r="H368" s="66"/>
      <c r="I368" s="66"/>
      <c r="J368" s="66"/>
      <c r="K368" s="66"/>
      <c r="L368" s="66"/>
      <c r="M368" s="66"/>
      <c r="N368" s="66"/>
      <c r="O368" s="66"/>
      <c r="P368" s="66"/>
    </row>
    <row r="369" spans="1:18" s="8" customFormat="1" ht="15.75">
      <c r="A369" s="73">
        <v>36</v>
      </c>
      <c r="B369" s="6"/>
      <c r="C369" s="50" t="s">
        <v>155</v>
      </c>
      <c r="D369" s="50" t="s">
        <v>156</v>
      </c>
      <c r="E369" s="50" t="s">
        <v>67</v>
      </c>
      <c r="F369" s="96" t="s">
        <v>260</v>
      </c>
      <c r="G369" s="9" t="s">
        <v>155</v>
      </c>
      <c r="H369" s="9" t="s">
        <v>156</v>
      </c>
      <c r="I369" s="9" t="s">
        <v>67</v>
      </c>
      <c r="J369" s="66"/>
      <c r="K369" s="66"/>
      <c r="L369" s="66"/>
      <c r="M369" s="66"/>
      <c r="N369" s="66"/>
      <c r="O369" s="66"/>
      <c r="P369" s="66"/>
    </row>
    <row r="370" spans="1:18" s="8" customFormat="1" ht="15.75">
      <c r="A370" s="72"/>
      <c r="B370" s="28">
        <v>1</v>
      </c>
      <c r="C370" s="51">
        <v>6</v>
      </c>
      <c r="D370" s="54">
        <v>1</v>
      </c>
      <c r="E370" s="54">
        <v>28</v>
      </c>
      <c r="F370" s="97">
        <f t="shared" ref="F370:F380" si="199">G370*0.16+H370*0.09+I370*0.75</f>
        <v>6.3106449482720678E-2</v>
      </c>
      <c r="G370" s="14">
        <f>C370/300</f>
        <v>0.02</v>
      </c>
      <c r="H370" s="14">
        <f>D370/154</f>
        <v>6.4935064935064939E-3</v>
      </c>
      <c r="I370" s="18">
        <f>E370/354</f>
        <v>7.909604519774012E-2</v>
      </c>
      <c r="J370" s="66"/>
      <c r="K370" s="66"/>
      <c r="L370" s="66"/>
      <c r="M370" s="66"/>
      <c r="N370" s="66"/>
      <c r="O370" s="66"/>
      <c r="P370" s="66"/>
    </row>
    <row r="371" spans="1:18" s="8" customFormat="1" ht="15.75">
      <c r="A371" s="72"/>
      <c r="B371" s="28">
        <v>2</v>
      </c>
      <c r="C371" s="51">
        <v>25</v>
      </c>
      <c r="D371" s="54">
        <v>18</v>
      </c>
      <c r="E371" s="54">
        <v>90</v>
      </c>
      <c r="F371" s="97">
        <f t="shared" si="199"/>
        <v>0.21453077995450875</v>
      </c>
      <c r="G371" s="14">
        <f t="shared" ref="G371:G380" si="200">C371/300</f>
        <v>8.3333333333333329E-2</v>
      </c>
      <c r="H371" s="14">
        <f t="shared" ref="H371:H380" si="201">D371/154</f>
        <v>0.11688311688311688</v>
      </c>
      <c r="I371" s="18">
        <f t="shared" ref="I371:I380" si="202">E371/354</f>
        <v>0.25423728813559321</v>
      </c>
      <c r="J371" s="66"/>
      <c r="K371" s="66"/>
      <c r="L371" s="66"/>
      <c r="M371" s="66"/>
      <c r="N371" s="66"/>
      <c r="O371" s="66"/>
      <c r="P371" s="66"/>
    </row>
    <row r="372" spans="1:18" s="8" customFormat="1" ht="15.75">
      <c r="A372" s="72"/>
      <c r="B372" s="28">
        <v>3</v>
      </c>
      <c r="C372" s="51">
        <v>41</v>
      </c>
      <c r="D372" s="54">
        <v>27</v>
      </c>
      <c r="E372" s="54">
        <v>58</v>
      </c>
      <c r="F372" s="97">
        <f t="shared" si="199"/>
        <v>0.16052724337809082</v>
      </c>
      <c r="G372" s="14">
        <f t="shared" si="200"/>
        <v>0.13666666666666666</v>
      </c>
      <c r="H372" s="14">
        <f t="shared" si="201"/>
        <v>0.17532467532467533</v>
      </c>
      <c r="I372" s="18">
        <f t="shared" si="202"/>
        <v>0.16384180790960451</v>
      </c>
      <c r="J372" s="66"/>
      <c r="K372" s="66"/>
      <c r="L372" s="66"/>
      <c r="M372" s="66"/>
      <c r="N372" s="66"/>
      <c r="O372" s="66"/>
      <c r="P372" s="66"/>
    </row>
    <row r="373" spans="1:18" s="8" customFormat="1" ht="15.75">
      <c r="A373" s="72"/>
      <c r="B373" s="28">
        <v>4</v>
      </c>
      <c r="C373" s="51">
        <v>53</v>
      </c>
      <c r="D373" s="54">
        <v>25</v>
      </c>
      <c r="E373" s="54">
        <v>77</v>
      </c>
      <c r="F373" s="97">
        <f t="shared" si="199"/>
        <v>0.20601264949739528</v>
      </c>
      <c r="G373" s="14">
        <f t="shared" si="200"/>
        <v>0.17666666666666667</v>
      </c>
      <c r="H373" s="14">
        <f t="shared" si="201"/>
        <v>0.16233766233766234</v>
      </c>
      <c r="I373" s="18">
        <f t="shared" si="202"/>
        <v>0.2175141242937853</v>
      </c>
      <c r="J373" s="66"/>
      <c r="K373" s="66"/>
      <c r="L373" s="66"/>
      <c r="M373" s="66"/>
      <c r="N373" s="66"/>
      <c r="O373" s="66"/>
      <c r="P373" s="66"/>
    </row>
    <row r="374" spans="1:18" s="8" customFormat="1" ht="15.75">
      <c r="A374" s="72"/>
      <c r="B374" s="28">
        <v>5</v>
      </c>
      <c r="C374" s="51">
        <v>75</v>
      </c>
      <c r="D374" s="54">
        <v>26</v>
      </c>
      <c r="E374" s="54">
        <v>67</v>
      </c>
      <c r="F374" s="97">
        <f t="shared" si="199"/>
        <v>0.19714395773717808</v>
      </c>
      <c r="G374" s="14">
        <f t="shared" si="200"/>
        <v>0.25</v>
      </c>
      <c r="H374" s="14">
        <f t="shared" si="201"/>
        <v>0.16883116883116883</v>
      </c>
      <c r="I374" s="18">
        <f t="shared" si="202"/>
        <v>0.18926553672316385</v>
      </c>
      <c r="J374" s="66"/>
      <c r="K374" s="66"/>
      <c r="L374" s="66"/>
      <c r="M374" s="66"/>
      <c r="N374" s="66"/>
      <c r="O374" s="66"/>
      <c r="P374" s="66"/>
    </row>
    <row r="375" spans="1:18" s="8" customFormat="1" ht="15.75">
      <c r="A375" s="72"/>
      <c r="B375" s="28">
        <v>6</v>
      </c>
      <c r="C375" s="51">
        <v>53</v>
      </c>
      <c r="D375" s="54">
        <v>12</v>
      </c>
      <c r="E375" s="54">
        <v>22</v>
      </c>
      <c r="F375" s="97">
        <f t="shared" si="199"/>
        <v>8.1889823171179099E-2</v>
      </c>
      <c r="G375" s="14">
        <f t="shared" si="200"/>
        <v>0.17666666666666667</v>
      </c>
      <c r="H375" s="14">
        <f t="shared" si="201"/>
        <v>7.792207792207792E-2</v>
      </c>
      <c r="I375" s="18">
        <f t="shared" si="202"/>
        <v>6.2146892655367235E-2</v>
      </c>
      <c r="J375" s="66"/>
      <c r="K375" s="66"/>
      <c r="L375" s="66"/>
      <c r="M375" s="66"/>
      <c r="N375" s="66"/>
      <c r="O375" s="66"/>
      <c r="P375" s="66"/>
    </row>
    <row r="376" spans="1:18" s="8" customFormat="1" ht="15.75">
      <c r="A376" s="72"/>
      <c r="B376" s="28">
        <v>7</v>
      </c>
      <c r="C376" s="51">
        <v>25</v>
      </c>
      <c r="D376" s="54">
        <v>16</v>
      </c>
      <c r="E376" s="54">
        <v>6</v>
      </c>
      <c r="F376" s="97">
        <f t="shared" si="199"/>
        <v>3.5395847090762343E-2</v>
      </c>
      <c r="G376" s="14">
        <f t="shared" si="200"/>
        <v>8.3333333333333329E-2</v>
      </c>
      <c r="H376" s="14">
        <f t="shared" si="201"/>
        <v>0.1038961038961039</v>
      </c>
      <c r="I376" s="18">
        <f t="shared" si="202"/>
        <v>1.6949152542372881E-2</v>
      </c>
      <c r="J376" s="66"/>
      <c r="K376" s="66"/>
      <c r="L376" s="66"/>
      <c r="M376" s="66"/>
      <c r="N376" s="66"/>
      <c r="O376" s="66"/>
      <c r="P376" s="69"/>
    </row>
    <row r="377" spans="1:18" s="8" customFormat="1" ht="15.75">
      <c r="A377" s="72"/>
      <c r="B377" s="28">
        <v>8</v>
      </c>
      <c r="C377" s="51">
        <v>8</v>
      </c>
      <c r="D377" s="54">
        <v>10</v>
      </c>
      <c r="E377" s="54">
        <v>3</v>
      </c>
      <c r="F377" s="97">
        <f t="shared" si="199"/>
        <v>1.6466754714212342E-2</v>
      </c>
      <c r="G377" s="14">
        <f t="shared" si="200"/>
        <v>2.6666666666666668E-2</v>
      </c>
      <c r="H377" s="14">
        <f t="shared" si="201"/>
        <v>6.4935064935064929E-2</v>
      </c>
      <c r="I377" s="18">
        <f t="shared" si="202"/>
        <v>8.4745762711864406E-3</v>
      </c>
      <c r="J377" s="66"/>
      <c r="K377" s="66"/>
      <c r="L377" s="66"/>
      <c r="M377" s="66"/>
      <c r="N377" s="66"/>
      <c r="O377" s="66"/>
      <c r="P377" s="69"/>
      <c r="R377" s="66"/>
    </row>
    <row r="378" spans="1:18" s="8" customFormat="1" ht="15.75">
      <c r="A378" s="72"/>
      <c r="B378" s="28">
        <v>9</v>
      </c>
      <c r="C378" s="51">
        <v>2</v>
      </c>
      <c r="D378" s="54">
        <v>9</v>
      </c>
      <c r="E378" s="54">
        <v>0</v>
      </c>
      <c r="F378" s="97">
        <f t="shared" si="199"/>
        <v>6.3264069264069266E-3</v>
      </c>
      <c r="G378" s="14">
        <f t="shared" si="200"/>
        <v>6.6666666666666671E-3</v>
      </c>
      <c r="H378" s="14">
        <f t="shared" si="201"/>
        <v>5.844155844155844E-2</v>
      </c>
      <c r="I378" s="18">
        <f t="shared" si="202"/>
        <v>0</v>
      </c>
      <c r="J378" s="66"/>
      <c r="K378" s="66"/>
      <c r="L378" s="66"/>
      <c r="M378" s="66"/>
      <c r="N378" s="66"/>
      <c r="O378" s="66"/>
      <c r="P378" s="69"/>
      <c r="R378" s="66"/>
    </row>
    <row r="379" spans="1:18" s="8" customFormat="1" ht="15.75">
      <c r="A379" s="72"/>
      <c r="B379" s="28">
        <v>10</v>
      </c>
      <c r="C379" s="51">
        <v>5</v>
      </c>
      <c r="D379" s="54">
        <v>4</v>
      </c>
      <c r="E379" s="54">
        <v>2</v>
      </c>
      <c r="F379" s="97">
        <f t="shared" si="199"/>
        <v>9.2416171399222237E-3</v>
      </c>
      <c r="G379" s="14">
        <f t="shared" si="200"/>
        <v>1.6666666666666666E-2</v>
      </c>
      <c r="H379" s="14">
        <f t="shared" si="201"/>
        <v>2.5974025974025976E-2</v>
      </c>
      <c r="I379" s="18">
        <f t="shared" si="202"/>
        <v>5.6497175141242938E-3</v>
      </c>
      <c r="J379" s="66"/>
      <c r="K379" s="66"/>
      <c r="L379" s="66"/>
      <c r="M379" s="66"/>
      <c r="N379" s="66"/>
      <c r="O379" s="66"/>
      <c r="P379" s="69"/>
    </row>
    <row r="380" spans="1:18" s="8" customFormat="1" ht="15.75">
      <c r="A380" s="72"/>
      <c r="B380" s="81" t="s">
        <v>219</v>
      </c>
      <c r="C380" s="51">
        <v>7</v>
      </c>
      <c r="D380" s="54">
        <v>6</v>
      </c>
      <c r="E380" s="54">
        <v>1</v>
      </c>
      <c r="F380" s="97">
        <f t="shared" si="199"/>
        <v>9.3584709076234493E-3</v>
      </c>
      <c r="G380" s="14">
        <f t="shared" si="200"/>
        <v>2.3333333333333334E-2</v>
      </c>
      <c r="H380" s="14">
        <f t="shared" si="201"/>
        <v>3.896103896103896E-2</v>
      </c>
      <c r="I380" s="18">
        <f t="shared" si="202"/>
        <v>2.8248587570621469E-3</v>
      </c>
      <c r="J380" s="66"/>
      <c r="K380" s="66"/>
      <c r="L380" s="66"/>
      <c r="M380" s="66"/>
      <c r="N380" s="66"/>
      <c r="O380" s="66"/>
      <c r="P380" s="69"/>
      <c r="R380" s="66"/>
    </row>
    <row r="381" spans="1:18" s="8" customFormat="1" ht="16.5" thickBot="1">
      <c r="A381" s="72"/>
      <c r="B381" s="21" t="s">
        <v>157</v>
      </c>
      <c r="C381" s="55">
        <f t="shared" ref="C381:I381" si="203">SUM(C370:C380)</f>
        <v>300</v>
      </c>
      <c r="D381" s="55">
        <f t="shared" si="203"/>
        <v>154</v>
      </c>
      <c r="E381" s="55">
        <f t="shared" si="203"/>
        <v>354</v>
      </c>
      <c r="F381" s="98">
        <f t="shared" si="203"/>
        <v>1</v>
      </c>
      <c r="G381" s="24">
        <f t="shared" si="203"/>
        <v>1</v>
      </c>
      <c r="H381" s="24">
        <f t="shared" si="203"/>
        <v>1</v>
      </c>
      <c r="I381" s="25">
        <f t="shared" si="203"/>
        <v>0.99999999999999989</v>
      </c>
      <c r="J381" s="66"/>
      <c r="K381" s="66"/>
      <c r="L381" s="66"/>
      <c r="M381" s="66"/>
      <c r="N381" s="66"/>
      <c r="O381" s="66"/>
      <c r="P381" s="69"/>
      <c r="R381" s="66"/>
    </row>
    <row r="382" spans="1:18" s="8" customFormat="1" ht="15.75">
      <c r="A382" s="72"/>
      <c r="B382" s="67"/>
      <c r="C382" s="68"/>
      <c r="D382" s="68"/>
      <c r="E382" s="68"/>
      <c r="F382" s="94"/>
      <c r="G382" s="66"/>
      <c r="H382" s="66"/>
      <c r="I382" s="66"/>
      <c r="J382" s="66"/>
      <c r="K382" s="66"/>
      <c r="L382" s="66"/>
      <c r="M382" s="66"/>
      <c r="N382" s="66"/>
      <c r="O382" s="66"/>
      <c r="P382" s="69"/>
      <c r="R382" s="66"/>
    </row>
    <row r="383" spans="1:18" s="8" customFormat="1" ht="15.75">
      <c r="A383" s="72"/>
      <c r="B383" s="67"/>
      <c r="C383" s="68"/>
      <c r="D383" s="68"/>
      <c r="E383" s="68"/>
      <c r="F383" s="94"/>
      <c r="G383" s="66"/>
      <c r="H383" s="66"/>
      <c r="I383" s="66"/>
      <c r="J383" s="66"/>
      <c r="K383" s="66"/>
      <c r="L383" s="66"/>
      <c r="M383" s="66"/>
      <c r="N383" s="66"/>
      <c r="O383" s="66"/>
      <c r="P383" s="69"/>
      <c r="R383" s="66"/>
    </row>
    <row r="384" spans="1:18" s="8" customFormat="1" ht="16.5" thickBot="1">
      <c r="A384" s="72"/>
      <c r="B384" s="80" t="s">
        <v>218</v>
      </c>
      <c r="C384" s="68"/>
      <c r="D384" s="68"/>
      <c r="E384" s="68"/>
      <c r="F384" s="94"/>
      <c r="G384" s="66"/>
      <c r="H384" s="66"/>
      <c r="I384" s="66"/>
      <c r="J384" s="66"/>
      <c r="K384" s="66"/>
      <c r="L384" s="66"/>
      <c r="M384" s="66"/>
      <c r="N384" s="66"/>
      <c r="O384" s="66"/>
      <c r="P384" s="69"/>
      <c r="R384" s="66"/>
    </row>
    <row r="385" spans="1:18" s="8" customFormat="1" ht="15.75">
      <c r="A385" s="73">
        <v>37</v>
      </c>
      <c r="B385" s="6"/>
      <c r="C385" s="50" t="s">
        <v>155</v>
      </c>
      <c r="D385" s="50" t="s">
        <v>156</v>
      </c>
      <c r="E385" s="50" t="s">
        <v>67</v>
      </c>
      <c r="F385" s="96" t="s">
        <v>260</v>
      </c>
      <c r="G385" s="9" t="s">
        <v>155</v>
      </c>
      <c r="H385" s="9" t="s">
        <v>156</v>
      </c>
      <c r="I385" s="9" t="s">
        <v>67</v>
      </c>
      <c r="J385" s="66"/>
      <c r="K385" s="66"/>
      <c r="L385" s="66"/>
      <c r="M385" s="66"/>
      <c r="N385" s="66"/>
      <c r="O385" s="66"/>
      <c r="P385" s="69"/>
      <c r="R385" s="66"/>
    </row>
    <row r="386" spans="1:18" s="8" customFormat="1" ht="15.75">
      <c r="A386" s="72"/>
      <c r="B386" s="28">
        <v>1</v>
      </c>
      <c r="C386" s="51">
        <v>21</v>
      </c>
      <c r="D386" s="54">
        <v>4</v>
      </c>
      <c r="E386" s="54">
        <v>39</v>
      </c>
      <c r="F386" s="97">
        <f t="shared" ref="F386:F396" si="204">G386*0.16+H386*0.09+I386*0.75</f>
        <v>9.6164780981730133E-2</v>
      </c>
      <c r="G386" s="14">
        <f t="shared" ref="G386:G395" si="205">C386/300</f>
        <v>7.0000000000000007E-2</v>
      </c>
      <c r="H386" s="14">
        <f t="shared" ref="H386:H395" si="206">D386/154</f>
        <v>2.5974025974025976E-2</v>
      </c>
      <c r="I386" s="18">
        <f t="shared" ref="I386:I395" si="207">E386/354</f>
        <v>0.11016949152542373</v>
      </c>
      <c r="J386" s="66"/>
      <c r="K386" s="66"/>
      <c r="L386" s="66"/>
      <c r="M386" s="66"/>
      <c r="N386" s="66"/>
      <c r="O386" s="66"/>
      <c r="P386" s="69"/>
      <c r="R386" s="66"/>
    </row>
    <row r="387" spans="1:18" s="8" customFormat="1" ht="15.75">
      <c r="A387" s="72"/>
      <c r="B387" s="28">
        <v>2</v>
      </c>
      <c r="C387" s="51">
        <v>61</v>
      </c>
      <c r="D387" s="54">
        <v>73</v>
      </c>
      <c r="E387" s="54">
        <v>108</v>
      </c>
      <c r="F387" s="97">
        <f t="shared" si="204"/>
        <v>0.30400923031770488</v>
      </c>
      <c r="G387" s="14">
        <f t="shared" si="205"/>
        <v>0.20333333333333334</v>
      </c>
      <c r="H387" s="14">
        <f t="shared" si="206"/>
        <v>0.47402597402597402</v>
      </c>
      <c r="I387" s="18">
        <f t="shared" si="207"/>
        <v>0.30508474576271188</v>
      </c>
      <c r="J387" s="66"/>
      <c r="K387" s="66"/>
      <c r="L387" s="66"/>
      <c r="M387" s="66"/>
      <c r="N387" s="66"/>
      <c r="O387" s="66"/>
      <c r="P387" s="69"/>
      <c r="R387" s="66"/>
    </row>
    <row r="388" spans="1:18" s="8" customFormat="1" ht="15.75">
      <c r="A388" s="72"/>
      <c r="B388" s="28">
        <v>3</v>
      </c>
      <c r="C388" s="51">
        <v>43</v>
      </c>
      <c r="D388" s="54">
        <v>14</v>
      </c>
      <c r="E388" s="54">
        <v>54</v>
      </c>
      <c r="F388" s="97">
        <f t="shared" si="204"/>
        <v>0.14552193117616846</v>
      </c>
      <c r="G388" s="14">
        <f t="shared" si="205"/>
        <v>0.14333333333333334</v>
      </c>
      <c r="H388" s="14">
        <f t="shared" si="206"/>
        <v>9.0909090909090912E-2</v>
      </c>
      <c r="I388" s="18">
        <f t="shared" si="207"/>
        <v>0.15254237288135594</v>
      </c>
      <c r="J388" s="66"/>
      <c r="K388" s="66"/>
      <c r="L388" s="66"/>
      <c r="M388" s="66"/>
      <c r="N388" s="66"/>
      <c r="O388" s="66"/>
      <c r="P388" s="69"/>
      <c r="R388" s="66"/>
    </row>
    <row r="389" spans="1:18" s="8" customFormat="1" ht="15.75">
      <c r="A389" s="72"/>
      <c r="B389" s="28">
        <v>4</v>
      </c>
      <c r="C389" s="51">
        <v>42</v>
      </c>
      <c r="D389" s="54">
        <v>11</v>
      </c>
      <c r="E389" s="54">
        <v>74</v>
      </c>
      <c r="F389" s="97">
        <f t="shared" si="204"/>
        <v>0.18560823244552058</v>
      </c>
      <c r="G389" s="14">
        <f t="shared" si="205"/>
        <v>0.14000000000000001</v>
      </c>
      <c r="H389" s="14">
        <f t="shared" si="206"/>
        <v>7.1428571428571425E-2</v>
      </c>
      <c r="I389" s="18">
        <f t="shared" si="207"/>
        <v>0.20903954802259886</v>
      </c>
      <c r="J389" s="66"/>
      <c r="K389" s="66"/>
      <c r="L389" s="66"/>
      <c r="M389" s="66"/>
      <c r="N389" s="66"/>
      <c r="O389" s="66"/>
      <c r="P389" s="69"/>
      <c r="R389" s="66"/>
    </row>
    <row r="390" spans="1:18" s="8" customFormat="1" ht="15.75">
      <c r="A390" s="72"/>
      <c r="B390" s="28">
        <v>5</v>
      </c>
      <c r="C390" s="51">
        <v>64</v>
      </c>
      <c r="D390" s="54">
        <v>20</v>
      </c>
      <c r="E390" s="54">
        <v>53</v>
      </c>
      <c r="F390" s="97">
        <f t="shared" si="204"/>
        <v>0.15810978061486536</v>
      </c>
      <c r="G390" s="14">
        <f t="shared" si="205"/>
        <v>0.21333333333333335</v>
      </c>
      <c r="H390" s="14">
        <f t="shared" si="206"/>
        <v>0.12987012987012986</v>
      </c>
      <c r="I390" s="18">
        <f t="shared" si="207"/>
        <v>0.14971751412429379</v>
      </c>
      <c r="J390" s="66"/>
      <c r="K390" s="66"/>
      <c r="L390" s="66"/>
      <c r="M390" s="66"/>
      <c r="N390" s="66"/>
      <c r="O390" s="66"/>
      <c r="P390" s="69"/>
      <c r="R390" s="66"/>
    </row>
    <row r="391" spans="1:18" s="8" customFormat="1" ht="15.75">
      <c r="A391" s="72"/>
      <c r="B391" s="28">
        <v>6</v>
      </c>
      <c r="C391" s="51">
        <v>40</v>
      </c>
      <c r="D391" s="54">
        <v>10</v>
      </c>
      <c r="E391" s="54">
        <v>18</v>
      </c>
      <c r="F391" s="97">
        <f t="shared" si="204"/>
        <v>6.5313082397828154E-2</v>
      </c>
      <c r="G391" s="14">
        <f t="shared" si="205"/>
        <v>0.13333333333333333</v>
      </c>
      <c r="H391" s="14">
        <f t="shared" si="206"/>
        <v>6.4935064935064929E-2</v>
      </c>
      <c r="I391" s="18">
        <f t="shared" si="207"/>
        <v>5.0847457627118647E-2</v>
      </c>
      <c r="J391" s="66"/>
      <c r="K391" s="66"/>
      <c r="L391" s="66"/>
      <c r="M391" s="66"/>
      <c r="N391" s="66"/>
      <c r="O391" s="66"/>
      <c r="P391" s="69"/>
      <c r="R391" s="66"/>
    </row>
    <row r="392" spans="1:18" s="8" customFormat="1" ht="15.75">
      <c r="A392" s="72"/>
      <c r="B392" s="28">
        <v>7</v>
      </c>
      <c r="C392" s="51">
        <v>16</v>
      </c>
      <c r="D392" s="54">
        <v>10</v>
      </c>
      <c r="E392" s="54">
        <v>4</v>
      </c>
      <c r="F392" s="97">
        <f t="shared" si="204"/>
        <v>2.2852065448675615E-2</v>
      </c>
      <c r="G392" s="14">
        <f t="shared" si="205"/>
        <v>5.3333333333333337E-2</v>
      </c>
      <c r="H392" s="14">
        <f t="shared" si="206"/>
        <v>6.4935064935064929E-2</v>
      </c>
      <c r="I392" s="18">
        <f t="shared" si="207"/>
        <v>1.1299435028248588E-2</v>
      </c>
      <c r="J392" s="66"/>
      <c r="K392" s="66"/>
      <c r="L392" s="66"/>
      <c r="M392" s="66"/>
      <c r="N392" s="66"/>
      <c r="O392" s="66"/>
      <c r="P392" s="69"/>
      <c r="R392" s="66"/>
    </row>
    <row r="393" spans="1:18" s="8" customFormat="1" ht="15.75">
      <c r="A393" s="72"/>
      <c r="B393" s="28">
        <v>8</v>
      </c>
      <c r="C393" s="51">
        <v>6</v>
      </c>
      <c r="D393" s="54">
        <v>7</v>
      </c>
      <c r="E393" s="54">
        <v>2</v>
      </c>
      <c r="F393" s="97">
        <f t="shared" si="204"/>
        <v>1.152819722650231E-2</v>
      </c>
      <c r="G393" s="14">
        <f t="shared" si="205"/>
        <v>0.02</v>
      </c>
      <c r="H393" s="14">
        <f t="shared" si="206"/>
        <v>4.5454545454545456E-2</v>
      </c>
      <c r="I393" s="18">
        <f t="shared" si="207"/>
        <v>5.6497175141242938E-3</v>
      </c>
      <c r="J393" s="66"/>
      <c r="K393" s="66"/>
      <c r="L393" s="66"/>
      <c r="M393" s="66"/>
      <c r="N393" s="66"/>
      <c r="O393" s="66"/>
      <c r="P393" s="69"/>
      <c r="R393" s="66"/>
    </row>
    <row r="394" spans="1:18" s="8" customFormat="1" ht="15.75">
      <c r="A394" s="72"/>
      <c r="B394" s="28">
        <v>9</v>
      </c>
      <c r="C394" s="51">
        <v>2</v>
      </c>
      <c r="D394" s="54">
        <v>2</v>
      </c>
      <c r="E394" s="54">
        <v>0</v>
      </c>
      <c r="F394" s="97">
        <f t="shared" si="204"/>
        <v>2.2354978354978353E-3</v>
      </c>
      <c r="G394" s="14">
        <f t="shared" si="205"/>
        <v>6.6666666666666671E-3</v>
      </c>
      <c r="H394" s="14">
        <f t="shared" si="206"/>
        <v>1.2987012987012988E-2</v>
      </c>
      <c r="I394" s="18">
        <f t="shared" si="207"/>
        <v>0</v>
      </c>
      <c r="J394" s="66"/>
      <c r="K394" s="66"/>
      <c r="L394" s="66"/>
      <c r="M394" s="66"/>
      <c r="N394" s="66"/>
      <c r="O394" s="66"/>
      <c r="P394" s="69"/>
      <c r="R394" s="66"/>
    </row>
    <row r="395" spans="1:18" s="8" customFormat="1" ht="15.75">
      <c r="A395" s="72"/>
      <c r="B395" s="28">
        <v>10</v>
      </c>
      <c r="C395" s="51">
        <v>2</v>
      </c>
      <c r="D395" s="54">
        <v>2</v>
      </c>
      <c r="E395" s="54">
        <v>2</v>
      </c>
      <c r="F395" s="97">
        <f t="shared" si="204"/>
        <v>6.4727859710910557E-3</v>
      </c>
      <c r="G395" s="14">
        <f t="shared" si="205"/>
        <v>6.6666666666666671E-3</v>
      </c>
      <c r="H395" s="14">
        <f t="shared" si="206"/>
        <v>1.2987012987012988E-2</v>
      </c>
      <c r="I395" s="18">
        <f t="shared" si="207"/>
        <v>5.6497175141242938E-3</v>
      </c>
      <c r="J395" s="66"/>
      <c r="K395" s="66"/>
      <c r="L395" s="66"/>
      <c r="M395" s="66"/>
      <c r="N395" s="66"/>
      <c r="O395" s="66"/>
      <c r="P395" s="69"/>
      <c r="R395" s="66"/>
    </row>
    <row r="396" spans="1:18" s="8" customFormat="1" ht="15.75">
      <c r="A396" s="72"/>
      <c r="B396" s="81" t="s">
        <v>219</v>
      </c>
      <c r="C396" s="51">
        <v>3</v>
      </c>
      <c r="D396" s="54">
        <v>1</v>
      </c>
      <c r="E396" s="54">
        <v>0</v>
      </c>
      <c r="F396" s="97">
        <f t="shared" si="204"/>
        <v>2.1844155844155844E-3</v>
      </c>
      <c r="G396" s="14">
        <f t="shared" ref="G396" si="208">C396/300</f>
        <v>0.01</v>
      </c>
      <c r="H396" s="14">
        <f t="shared" ref="H396" si="209">D396/154</f>
        <v>6.4935064935064939E-3</v>
      </c>
      <c r="I396" s="18">
        <f t="shared" ref="I396" si="210">E396/354</f>
        <v>0</v>
      </c>
      <c r="J396" s="66"/>
      <c r="K396" s="66"/>
      <c r="L396" s="66"/>
      <c r="M396" s="66"/>
      <c r="N396" s="66"/>
      <c r="O396" s="66"/>
      <c r="P396" s="69"/>
      <c r="R396" s="66"/>
    </row>
    <row r="397" spans="1:18" s="8" customFormat="1" ht="16.5" thickBot="1">
      <c r="A397" s="72"/>
      <c r="B397" s="21" t="s">
        <v>157</v>
      </c>
      <c r="C397" s="55">
        <f t="shared" ref="C397:I397" si="211">SUM(C386:C396)</f>
        <v>300</v>
      </c>
      <c r="D397" s="55">
        <f t="shared" si="211"/>
        <v>154</v>
      </c>
      <c r="E397" s="55">
        <f t="shared" si="211"/>
        <v>354</v>
      </c>
      <c r="F397" s="98">
        <f t="shared" si="211"/>
        <v>1</v>
      </c>
      <c r="G397" s="24">
        <f t="shared" si="211"/>
        <v>1</v>
      </c>
      <c r="H397" s="24">
        <f t="shared" si="211"/>
        <v>0.99999999999999989</v>
      </c>
      <c r="I397" s="25">
        <f t="shared" si="211"/>
        <v>0.99999999999999989</v>
      </c>
      <c r="J397" s="66"/>
      <c r="K397" s="66"/>
      <c r="L397" s="66"/>
      <c r="M397" s="66"/>
      <c r="N397" s="66"/>
      <c r="O397" s="80"/>
      <c r="P397" s="84"/>
    </row>
    <row r="398" spans="1:18" s="8" customFormat="1" ht="15.75">
      <c r="A398" s="72"/>
      <c r="B398" s="67"/>
      <c r="C398" s="68"/>
      <c r="D398" s="68"/>
      <c r="E398" s="68"/>
      <c r="F398" s="94"/>
      <c r="G398" s="66"/>
      <c r="H398" s="66"/>
      <c r="I398" s="66"/>
      <c r="J398" s="66"/>
      <c r="L398" s="66"/>
      <c r="M398" s="66"/>
      <c r="N398" s="66"/>
      <c r="O398" s="80"/>
      <c r="P398" s="84"/>
    </row>
    <row r="399" spans="1:18" s="8" customFormat="1" ht="15.75">
      <c r="A399" s="72"/>
      <c r="B399" s="67"/>
      <c r="C399" s="68"/>
      <c r="D399" s="68"/>
      <c r="E399" s="68"/>
      <c r="F399" s="94"/>
      <c r="G399" s="66"/>
      <c r="H399" s="66"/>
      <c r="I399" s="66"/>
      <c r="J399" s="66"/>
      <c r="L399" s="66"/>
      <c r="M399" s="66"/>
      <c r="N399" s="66"/>
      <c r="O399" s="80"/>
      <c r="P399" s="84"/>
    </row>
    <row r="400" spans="1:18" s="8" customFormat="1" ht="15.75">
      <c r="A400" s="73">
        <v>38</v>
      </c>
      <c r="B400" s="80" t="s">
        <v>259</v>
      </c>
      <c r="C400" s="68"/>
      <c r="D400" s="68"/>
      <c r="E400" s="68"/>
      <c r="F400" s="94"/>
      <c r="G400" s="66"/>
      <c r="H400" s="66"/>
      <c r="I400" s="66"/>
      <c r="J400" s="66"/>
      <c r="L400" s="66"/>
      <c r="M400" s="66"/>
      <c r="N400" s="66"/>
      <c r="O400" s="83"/>
      <c r="P400" s="84"/>
    </row>
    <row r="401" spans="1:18" s="8" customFormat="1" ht="15.75">
      <c r="A401" s="72"/>
      <c r="B401" s="80"/>
      <c r="C401" s="68"/>
      <c r="D401" s="68"/>
      <c r="E401" s="68"/>
      <c r="F401" s="94"/>
      <c r="G401" s="66"/>
      <c r="H401" s="66"/>
      <c r="I401" s="66"/>
      <c r="J401" s="66"/>
      <c r="L401" s="66"/>
      <c r="M401" s="66"/>
      <c r="N401" s="66"/>
      <c r="O401" s="83"/>
      <c r="P401" s="84"/>
    </row>
    <row r="402" spans="1:18" s="8" customFormat="1" ht="15.75">
      <c r="A402" s="72"/>
      <c r="B402" s="67"/>
      <c r="C402" s="68"/>
      <c r="D402" s="68"/>
      <c r="E402" s="68"/>
      <c r="F402" s="94"/>
      <c r="G402" s="66"/>
      <c r="H402" s="66"/>
      <c r="I402" s="66"/>
      <c r="J402" s="66"/>
      <c r="L402" s="66"/>
      <c r="M402" s="66"/>
      <c r="N402" s="66"/>
      <c r="O402" s="66"/>
      <c r="P402" s="66"/>
      <c r="Q402"/>
      <c r="R402"/>
    </row>
    <row r="403" spans="1:18" s="8" customFormat="1" ht="16.5" thickBot="1">
      <c r="A403" s="73">
        <v>39</v>
      </c>
      <c r="B403" s="80" t="s">
        <v>220</v>
      </c>
      <c r="C403" s="68"/>
      <c r="D403" s="68"/>
      <c r="E403" s="68"/>
      <c r="F403" s="94"/>
      <c r="G403" s="66"/>
      <c r="H403" s="66"/>
      <c r="I403" s="66"/>
      <c r="J403" s="66"/>
      <c r="L403" s="66"/>
      <c r="M403" s="66"/>
      <c r="N403" s="66"/>
      <c r="O403" s="66"/>
      <c r="P403" s="66"/>
    </row>
    <row r="404" spans="1:18" s="8" customFormat="1" ht="15.75">
      <c r="A404" s="72"/>
      <c r="B404" s="6"/>
      <c r="C404" s="50" t="s">
        <v>155</v>
      </c>
      <c r="D404" s="50" t="s">
        <v>156</v>
      </c>
      <c r="E404" s="50" t="s">
        <v>67</v>
      </c>
      <c r="F404" s="96" t="s">
        <v>260</v>
      </c>
      <c r="G404" s="9" t="s">
        <v>155</v>
      </c>
      <c r="H404" s="9" t="s">
        <v>156</v>
      </c>
      <c r="I404" s="9" t="s">
        <v>67</v>
      </c>
      <c r="J404" s="66"/>
      <c r="L404" s="66"/>
      <c r="M404" s="66"/>
      <c r="N404" s="66"/>
      <c r="O404" s="66"/>
      <c r="P404" s="66"/>
    </row>
    <row r="405" spans="1:18" s="8" customFormat="1" ht="15.75">
      <c r="A405" s="72"/>
      <c r="B405" s="28" t="s">
        <v>231</v>
      </c>
      <c r="C405" s="51">
        <v>292</v>
      </c>
      <c r="D405" s="54">
        <v>143</v>
      </c>
      <c r="E405" s="54">
        <v>297</v>
      </c>
      <c r="F405" s="97">
        <f t="shared" ref="F405:F430" si="212">G405*0.16+H405*0.09+I405*0.75</f>
        <v>0.86854205004035512</v>
      </c>
      <c r="G405" s="14">
        <f>C405/C$431</f>
        <v>0.97333333333333338</v>
      </c>
      <c r="H405" s="14">
        <f>D405/D$431</f>
        <v>0.9285714285714286</v>
      </c>
      <c r="I405" s="18">
        <f>E405/E$431</f>
        <v>0.83898305084745761</v>
      </c>
      <c r="J405" s="66"/>
      <c r="L405" s="66"/>
      <c r="M405" s="66"/>
      <c r="N405" s="66"/>
      <c r="O405" s="66"/>
      <c r="P405" s="66"/>
    </row>
    <row r="406" spans="1:18" s="8" customFormat="1" ht="15.75">
      <c r="A406" s="72"/>
      <c r="B406" s="28" t="s">
        <v>236</v>
      </c>
      <c r="C406" s="51">
        <v>0</v>
      </c>
      <c r="D406" s="54">
        <v>4</v>
      </c>
      <c r="E406" s="54">
        <v>1</v>
      </c>
      <c r="F406" s="97">
        <f t="shared" si="212"/>
        <v>4.4563064054589478E-3</v>
      </c>
      <c r="G406" s="14"/>
      <c r="H406" s="14">
        <f>D406/D$431</f>
        <v>2.5974025974025976E-2</v>
      </c>
      <c r="I406" s="18">
        <f>E406/E$431</f>
        <v>2.8248587570621469E-3</v>
      </c>
      <c r="J406" s="66"/>
      <c r="L406" s="66"/>
      <c r="M406" s="66"/>
      <c r="N406" s="66"/>
      <c r="O406" s="66"/>
      <c r="P406" s="66"/>
    </row>
    <row r="407" spans="1:18" s="8" customFormat="1" ht="15.75">
      <c r="A407" s="72"/>
      <c r="B407" s="28" t="s">
        <v>224</v>
      </c>
      <c r="C407" s="51">
        <v>0</v>
      </c>
      <c r="D407" s="54">
        <v>3</v>
      </c>
      <c r="E407" s="54">
        <v>3</v>
      </c>
      <c r="F407" s="97">
        <f t="shared" si="212"/>
        <v>8.1091789566365841E-3</v>
      </c>
      <c r="G407" s="14"/>
      <c r="H407" s="14">
        <f>D407/D$431</f>
        <v>1.948051948051948E-2</v>
      </c>
      <c r="I407" s="18">
        <f>E407/E$431</f>
        <v>8.4745762711864406E-3</v>
      </c>
      <c r="J407" s="66"/>
      <c r="L407" s="66"/>
      <c r="M407" s="66"/>
      <c r="N407" s="66"/>
      <c r="O407" s="66"/>
      <c r="P407" s="66"/>
    </row>
    <row r="408" spans="1:18" s="8" customFormat="1" ht="15.75">
      <c r="A408" s="72"/>
      <c r="B408" s="28" t="s">
        <v>240</v>
      </c>
      <c r="C408" s="51">
        <v>0</v>
      </c>
      <c r="D408" s="54">
        <v>2</v>
      </c>
      <c r="E408" s="54">
        <v>0</v>
      </c>
      <c r="F408" s="97">
        <f t="shared" si="212"/>
        <v>1.1688311688311688E-3</v>
      </c>
      <c r="G408" s="14"/>
      <c r="H408" s="14">
        <f>D408/D$431</f>
        <v>1.2987012987012988E-2</v>
      </c>
      <c r="I408" s="18"/>
      <c r="J408" s="66"/>
      <c r="L408" s="66"/>
      <c r="M408" s="66"/>
      <c r="N408" s="66"/>
      <c r="O408" s="66"/>
      <c r="P408" s="66"/>
    </row>
    <row r="409" spans="1:18" s="8" customFormat="1" ht="15.75">
      <c r="A409" s="72"/>
      <c r="B409" s="28" t="s">
        <v>227</v>
      </c>
      <c r="C409" s="51">
        <v>0</v>
      </c>
      <c r="D409" s="54">
        <v>1</v>
      </c>
      <c r="E409" s="54">
        <v>15</v>
      </c>
      <c r="F409" s="97">
        <f t="shared" si="212"/>
        <v>3.2364076601364734E-2</v>
      </c>
      <c r="G409" s="14"/>
      <c r="H409" s="14">
        <f>D409/D$431</f>
        <v>6.4935064935064939E-3</v>
      </c>
      <c r="I409" s="18">
        <f>E409/E$431</f>
        <v>4.2372881355932202E-2</v>
      </c>
      <c r="J409" s="66"/>
      <c r="L409" s="66"/>
      <c r="M409" s="66"/>
      <c r="N409" s="66"/>
      <c r="O409" s="66"/>
      <c r="P409" s="66"/>
    </row>
    <row r="410" spans="1:18" s="8" customFormat="1" ht="15.75">
      <c r="A410" s="72"/>
      <c r="B410" s="28" t="s">
        <v>241</v>
      </c>
      <c r="C410" s="51">
        <v>0</v>
      </c>
      <c r="D410" s="54">
        <v>1</v>
      </c>
      <c r="E410" s="54">
        <v>0</v>
      </c>
      <c r="F410" s="97">
        <f t="shared" si="212"/>
        <v>5.8441558441558442E-4</v>
      </c>
      <c r="G410" s="14"/>
      <c r="H410" s="14">
        <f>D410/D$431</f>
        <v>6.4935064935064939E-3</v>
      </c>
      <c r="I410" s="18"/>
      <c r="J410" s="66"/>
      <c r="L410" s="66"/>
      <c r="M410" s="66"/>
      <c r="N410" s="66"/>
      <c r="O410" s="66"/>
      <c r="P410" s="66"/>
    </row>
    <row r="411" spans="1:18" s="8" customFormat="1" ht="15.75">
      <c r="A411" s="72"/>
      <c r="B411" s="28" t="s">
        <v>223</v>
      </c>
      <c r="C411" s="51">
        <v>0</v>
      </c>
      <c r="D411" s="54">
        <v>0</v>
      </c>
      <c r="E411" s="54">
        <v>7</v>
      </c>
      <c r="F411" s="97">
        <f t="shared" si="212"/>
        <v>1.4830508474576273E-2</v>
      </c>
      <c r="G411" s="14"/>
      <c r="H411" s="14"/>
      <c r="I411" s="18">
        <f t="shared" ref="I411:I418" si="213">E411/E$431</f>
        <v>1.977401129943503E-2</v>
      </c>
      <c r="J411" s="66"/>
      <c r="L411" s="66"/>
      <c r="M411" s="66"/>
      <c r="N411" s="66"/>
      <c r="O411" s="66"/>
      <c r="P411" s="66"/>
    </row>
    <row r="412" spans="1:18" s="8" customFormat="1" ht="15.75">
      <c r="A412" s="72"/>
      <c r="B412" s="28" t="s">
        <v>221</v>
      </c>
      <c r="C412" s="51">
        <v>0</v>
      </c>
      <c r="D412" s="54">
        <v>0</v>
      </c>
      <c r="E412" s="54">
        <v>5</v>
      </c>
      <c r="F412" s="97">
        <f t="shared" si="212"/>
        <v>1.059322033898305E-2</v>
      </c>
      <c r="G412" s="14"/>
      <c r="H412" s="14"/>
      <c r="I412" s="18">
        <f t="shared" si="213"/>
        <v>1.4124293785310734E-2</v>
      </c>
      <c r="J412" s="66"/>
      <c r="L412" s="66"/>
      <c r="M412" s="66"/>
      <c r="N412" s="66"/>
      <c r="O412" s="66"/>
      <c r="P412" s="66"/>
    </row>
    <row r="413" spans="1:18" s="8" customFormat="1" ht="15.75">
      <c r="A413" s="72"/>
      <c r="B413" s="28" t="s">
        <v>233</v>
      </c>
      <c r="C413" s="51">
        <v>0</v>
      </c>
      <c r="D413" s="54">
        <v>0</v>
      </c>
      <c r="E413" s="54">
        <v>5</v>
      </c>
      <c r="F413" s="97">
        <f t="shared" si="212"/>
        <v>1.059322033898305E-2</v>
      </c>
      <c r="G413" s="14"/>
      <c r="H413" s="14"/>
      <c r="I413" s="18">
        <f t="shared" si="213"/>
        <v>1.4124293785310734E-2</v>
      </c>
      <c r="J413" s="66"/>
      <c r="L413" s="66"/>
      <c r="M413" s="66"/>
      <c r="N413" s="66"/>
      <c r="O413" s="66"/>
      <c r="P413" s="66"/>
    </row>
    <row r="414" spans="1:18" s="8" customFormat="1" ht="15.75">
      <c r="A414" s="72"/>
      <c r="B414" s="28" t="s">
        <v>239</v>
      </c>
      <c r="C414" s="51">
        <v>0</v>
      </c>
      <c r="D414" s="54">
        <v>0</v>
      </c>
      <c r="E414" s="54">
        <v>5</v>
      </c>
      <c r="F414" s="97">
        <f t="shared" si="212"/>
        <v>1.059322033898305E-2</v>
      </c>
      <c r="G414" s="14"/>
      <c r="H414" s="14"/>
      <c r="I414" s="18">
        <f t="shared" si="213"/>
        <v>1.4124293785310734E-2</v>
      </c>
      <c r="J414" s="66"/>
      <c r="L414" s="66"/>
      <c r="M414" s="66"/>
      <c r="N414" s="66"/>
      <c r="O414" s="66"/>
      <c r="P414" s="66"/>
    </row>
    <row r="415" spans="1:18" s="8" customFormat="1" ht="15.75">
      <c r="A415" s="72"/>
      <c r="B415" s="28" t="s">
        <v>238</v>
      </c>
      <c r="C415" s="51">
        <v>0</v>
      </c>
      <c r="D415" s="54">
        <v>0</v>
      </c>
      <c r="E415" s="54">
        <v>3</v>
      </c>
      <c r="F415" s="97">
        <f t="shared" si="212"/>
        <v>6.3559322033898309E-3</v>
      </c>
      <c r="G415" s="14"/>
      <c r="H415" s="14"/>
      <c r="I415" s="18">
        <f t="shared" si="213"/>
        <v>8.4745762711864406E-3</v>
      </c>
      <c r="J415" s="66"/>
      <c r="L415" s="66"/>
      <c r="M415" s="66"/>
      <c r="N415" s="66"/>
      <c r="O415" s="66"/>
      <c r="P415" s="66"/>
    </row>
    <row r="416" spans="1:18" s="8" customFormat="1" ht="15.75">
      <c r="A416" s="72"/>
      <c r="B416" s="28" t="s">
        <v>225</v>
      </c>
      <c r="C416" s="51">
        <v>0</v>
      </c>
      <c r="D416" s="54">
        <v>0</v>
      </c>
      <c r="E416" s="54">
        <v>2</v>
      </c>
      <c r="F416" s="97">
        <f t="shared" si="212"/>
        <v>4.2372881355932203E-3</v>
      </c>
      <c r="G416" s="14"/>
      <c r="H416" s="14"/>
      <c r="I416" s="18">
        <f t="shared" si="213"/>
        <v>5.6497175141242938E-3</v>
      </c>
      <c r="J416" s="66"/>
      <c r="L416" s="66"/>
      <c r="M416" s="66"/>
      <c r="N416" s="66"/>
      <c r="O416" s="66"/>
      <c r="P416" s="66"/>
    </row>
    <row r="417" spans="1:16" s="8" customFormat="1" ht="15.75">
      <c r="A417" s="72"/>
      <c r="B417" s="28" t="s">
        <v>230</v>
      </c>
      <c r="C417" s="51">
        <v>0</v>
      </c>
      <c r="D417" s="54">
        <v>0</v>
      </c>
      <c r="E417" s="54">
        <v>2</v>
      </c>
      <c r="F417" s="97">
        <f t="shared" si="212"/>
        <v>4.2372881355932203E-3</v>
      </c>
      <c r="G417" s="14"/>
      <c r="H417" s="14"/>
      <c r="I417" s="18">
        <f t="shared" si="213"/>
        <v>5.6497175141242938E-3</v>
      </c>
      <c r="J417" s="66"/>
      <c r="L417" s="66"/>
      <c r="M417" s="66"/>
      <c r="N417" s="66"/>
      <c r="O417" s="66"/>
      <c r="P417" s="66"/>
    </row>
    <row r="418" spans="1:16" s="8" customFormat="1" ht="15.75">
      <c r="A418" s="72"/>
      <c r="B418" s="28" t="s">
        <v>234</v>
      </c>
      <c r="C418" s="51">
        <v>0</v>
      </c>
      <c r="D418" s="54">
        <v>0</v>
      </c>
      <c r="E418" s="54">
        <v>2</v>
      </c>
      <c r="F418" s="97">
        <f t="shared" si="212"/>
        <v>4.2372881355932203E-3</v>
      </c>
      <c r="G418" s="14"/>
      <c r="H418" s="14"/>
      <c r="I418" s="18">
        <f t="shared" si="213"/>
        <v>5.6497175141242938E-3</v>
      </c>
      <c r="J418" s="66"/>
      <c r="L418" s="66"/>
      <c r="M418" s="66"/>
      <c r="N418" s="66"/>
      <c r="O418" s="66"/>
      <c r="P418" s="66"/>
    </row>
    <row r="419" spans="1:16" s="8" customFormat="1" ht="15.75">
      <c r="A419" s="72"/>
      <c r="B419" s="28" t="s">
        <v>222</v>
      </c>
      <c r="C419" s="51">
        <v>0</v>
      </c>
      <c r="D419" s="54">
        <v>0</v>
      </c>
      <c r="E419" s="54">
        <v>1</v>
      </c>
      <c r="F419" s="97">
        <f t="shared" si="212"/>
        <v>2.1186440677966102E-3</v>
      </c>
      <c r="G419" s="14"/>
      <c r="H419" s="14"/>
      <c r="I419" s="63">
        <f t="shared" ref="I419:I425" si="214">E419/E$431</f>
        <v>2.8248587570621469E-3</v>
      </c>
      <c r="J419" s="66"/>
      <c r="L419" s="66"/>
      <c r="M419" s="66"/>
      <c r="N419" s="66"/>
      <c r="O419" s="66"/>
      <c r="P419" s="66"/>
    </row>
    <row r="420" spans="1:16" s="8" customFormat="1" ht="15.75">
      <c r="A420" s="72"/>
      <c r="B420" s="28" t="s">
        <v>226</v>
      </c>
      <c r="C420" s="51">
        <v>0</v>
      </c>
      <c r="D420" s="54">
        <v>0</v>
      </c>
      <c r="E420" s="54">
        <v>1</v>
      </c>
      <c r="F420" s="97">
        <f t="shared" si="212"/>
        <v>2.1186440677966102E-3</v>
      </c>
      <c r="G420" s="14"/>
      <c r="H420" s="14"/>
      <c r="I420" s="63">
        <f t="shared" si="214"/>
        <v>2.8248587570621469E-3</v>
      </c>
      <c r="J420" s="66"/>
      <c r="L420" s="66"/>
      <c r="M420" s="66"/>
      <c r="N420" s="66"/>
      <c r="O420" s="66"/>
      <c r="P420" s="66"/>
    </row>
    <row r="421" spans="1:16" s="8" customFormat="1" ht="15.75">
      <c r="A421" s="72"/>
      <c r="B421" s="28" t="s">
        <v>228</v>
      </c>
      <c r="C421" s="51">
        <v>0</v>
      </c>
      <c r="D421" s="54">
        <v>0</v>
      </c>
      <c r="E421" s="54">
        <v>1</v>
      </c>
      <c r="F421" s="97">
        <f t="shared" si="212"/>
        <v>2.1186440677966102E-3</v>
      </c>
      <c r="G421" s="14"/>
      <c r="H421" s="14"/>
      <c r="I421" s="63">
        <f t="shared" si="214"/>
        <v>2.8248587570621469E-3</v>
      </c>
      <c r="J421" s="66"/>
      <c r="L421" s="66"/>
      <c r="M421" s="66"/>
      <c r="N421" s="66"/>
      <c r="O421" s="66"/>
      <c r="P421" s="66"/>
    </row>
    <row r="422" spans="1:16" s="8" customFormat="1" ht="15.75">
      <c r="A422" s="72"/>
      <c r="B422" s="28" t="s">
        <v>229</v>
      </c>
      <c r="C422" s="51">
        <v>0</v>
      </c>
      <c r="D422" s="54">
        <v>0</v>
      </c>
      <c r="E422" s="54">
        <v>1</v>
      </c>
      <c r="F422" s="97">
        <f t="shared" si="212"/>
        <v>2.1186440677966102E-3</v>
      </c>
      <c r="G422" s="14"/>
      <c r="H422" s="14"/>
      <c r="I422" s="63">
        <f t="shared" si="214"/>
        <v>2.8248587570621469E-3</v>
      </c>
      <c r="J422" s="66"/>
      <c r="L422" s="66"/>
      <c r="M422" s="66"/>
      <c r="N422" s="66"/>
      <c r="O422" s="66"/>
      <c r="P422" s="66"/>
    </row>
    <row r="423" spans="1:16" s="8" customFormat="1" ht="15.75">
      <c r="A423" s="72"/>
      <c r="B423" s="28" t="s">
        <v>232</v>
      </c>
      <c r="C423" s="51">
        <v>0</v>
      </c>
      <c r="D423" s="54">
        <v>0</v>
      </c>
      <c r="E423" s="54">
        <v>1</v>
      </c>
      <c r="F423" s="97">
        <f t="shared" si="212"/>
        <v>2.1186440677966102E-3</v>
      </c>
      <c r="G423" s="14"/>
      <c r="H423" s="14"/>
      <c r="I423" s="63">
        <f t="shared" si="214"/>
        <v>2.8248587570621469E-3</v>
      </c>
      <c r="J423" s="66"/>
      <c r="L423" s="66"/>
      <c r="M423" s="66"/>
      <c r="N423" s="66"/>
      <c r="O423" s="66"/>
      <c r="P423" s="66"/>
    </row>
    <row r="424" spans="1:16" s="8" customFormat="1" ht="15.75">
      <c r="A424" s="72"/>
      <c r="B424" s="28" t="s">
        <v>235</v>
      </c>
      <c r="C424" s="51">
        <v>0</v>
      </c>
      <c r="D424" s="54">
        <v>0</v>
      </c>
      <c r="E424" s="54">
        <v>1</v>
      </c>
      <c r="F424" s="97">
        <f t="shared" si="212"/>
        <v>2.1186440677966102E-3</v>
      </c>
      <c r="G424" s="14"/>
      <c r="H424" s="14"/>
      <c r="I424" s="63">
        <f t="shared" si="214"/>
        <v>2.8248587570621469E-3</v>
      </c>
      <c r="J424" s="66"/>
      <c r="L424" s="66"/>
      <c r="M424" s="66"/>
      <c r="N424" s="66"/>
      <c r="O424" s="66"/>
      <c r="P424" s="66"/>
    </row>
    <row r="425" spans="1:16" s="8" customFormat="1" ht="15.75">
      <c r="A425" s="72"/>
      <c r="B425" s="28" t="s">
        <v>237</v>
      </c>
      <c r="C425" s="51">
        <v>0</v>
      </c>
      <c r="D425" s="54">
        <v>0</v>
      </c>
      <c r="E425" s="54">
        <v>1</v>
      </c>
      <c r="F425" s="97">
        <f t="shared" si="212"/>
        <v>2.1186440677966102E-3</v>
      </c>
      <c r="G425" s="14"/>
      <c r="H425" s="14"/>
      <c r="I425" s="63">
        <f t="shared" si="214"/>
        <v>2.8248587570621469E-3</v>
      </c>
      <c r="J425" s="66"/>
      <c r="L425" s="66"/>
      <c r="M425" s="66"/>
      <c r="N425" s="66"/>
      <c r="O425" s="66"/>
      <c r="P425" s="66"/>
    </row>
    <row r="426" spans="1:16" s="8" customFormat="1" ht="15.75">
      <c r="A426" s="72"/>
      <c r="B426" s="28" t="s">
        <v>242</v>
      </c>
      <c r="C426" s="51">
        <v>2</v>
      </c>
      <c r="D426" s="54">
        <v>0</v>
      </c>
      <c r="E426" s="54">
        <v>0</v>
      </c>
      <c r="F426" s="97">
        <f t="shared" si="212"/>
        <v>1.0666666666666667E-3</v>
      </c>
      <c r="G426" s="14">
        <f>C426/C$431</f>
        <v>6.6666666666666671E-3</v>
      </c>
      <c r="H426" s="14"/>
      <c r="I426" s="18"/>
      <c r="J426" s="66"/>
      <c r="L426" s="66"/>
      <c r="M426" s="66"/>
      <c r="N426" s="66"/>
      <c r="O426" s="66"/>
      <c r="P426" s="66"/>
    </row>
    <row r="427" spans="1:16" s="8" customFormat="1" ht="15.75">
      <c r="A427" s="72"/>
      <c r="B427" s="28" t="s">
        <v>243</v>
      </c>
      <c r="C427" s="51">
        <v>2</v>
      </c>
      <c r="D427" s="54">
        <v>0</v>
      </c>
      <c r="E427" s="54">
        <v>0</v>
      </c>
      <c r="F427" s="97">
        <f t="shared" si="212"/>
        <v>1.0666666666666667E-3</v>
      </c>
      <c r="G427" s="14">
        <f>C427/C$431</f>
        <v>6.6666666666666671E-3</v>
      </c>
      <c r="H427" s="14"/>
      <c r="I427" s="18"/>
      <c r="J427" s="66"/>
      <c r="L427" s="66"/>
      <c r="M427" s="66"/>
      <c r="N427" s="66"/>
      <c r="O427" s="66"/>
      <c r="P427" s="66"/>
    </row>
    <row r="428" spans="1:16" s="8" customFormat="1" ht="15.75">
      <c r="A428" s="72"/>
      <c r="B428" s="28" t="s">
        <v>244</v>
      </c>
      <c r="C428" s="51">
        <v>2</v>
      </c>
      <c r="D428" s="54">
        <v>0</v>
      </c>
      <c r="E428" s="54">
        <v>0</v>
      </c>
      <c r="F428" s="97">
        <f t="shared" si="212"/>
        <v>1.0666666666666667E-3</v>
      </c>
      <c r="G428" s="14">
        <f>C428/C$431</f>
        <v>6.6666666666666671E-3</v>
      </c>
      <c r="H428" s="14"/>
      <c r="I428" s="18"/>
      <c r="J428" s="66"/>
      <c r="L428" s="66"/>
      <c r="M428" s="66"/>
      <c r="N428" s="66"/>
      <c r="O428" s="66"/>
      <c r="P428" s="66"/>
    </row>
    <row r="429" spans="1:16" s="8" customFormat="1" ht="15.75">
      <c r="A429" s="72"/>
      <c r="B429" s="28" t="s">
        <v>245</v>
      </c>
      <c r="C429" s="51">
        <v>1</v>
      </c>
      <c r="D429" s="54">
        <v>0</v>
      </c>
      <c r="E429" s="54">
        <v>0</v>
      </c>
      <c r="F429" s="97">
        <f t="shared" si="212"/>
        <v>5.3333333333333336E-4</v>
      </c>
      <c r="G429" s="62">
        <f>C429/C$431</f>
        <v>3.3333333333333335E-3</v>
      </c>
      <c r="H429" s="14"/>
      <c r="I429" s="18"/>
      <c r="J429" s="66"/>
      <c r="L429" s="66"/>
      <c r="M429" s="66"/>
      <c r="N429" s="66"/>
      <c r="O429" s="66"/>
      <c r="P429" s="66"/>
    </row>
    <row r="430" spans="1:16" s="8" customFormat="1" ht="15.75">
      <c r="A430" s="72"/>
      <c r="B430" s="28" t="s">
        <v>246</v>
      </c>
      <c r="C430" s="51">
        <v>1</v>
      </c>
      <c r="D430" s="54">
        <v>0</v>
      </c>
      <c r="E430" s="54">
        <v>0</v>
      </c>
      <c r="F430" s="97">
        <f t="shared" si="212"/>
        <v>5.3333333333333336E-4</v>
      </c>
      <c r="G430" s="62">
        <f>C430/C$431</f>
        <v>3.3333333333333335E-3</v>
      </c>
      <c r="H430" s="14"/>
      <c r="I430" s="18"/>
      <c r="J430" s="66"/>
      <c r="L430" s="66"/>
      <c r="M430" s="66"/>
      <c r="N430" s="66"/>
      <c r="O430" s="66"/>
      <c r="P430" s="66"/>
    </row>
    <row r="431" spans="1:16" s="8" customFormat="1" ht="16.5" thickBot="1">
      <c r="A431" s="72"/>
      <c r="B431" s="21" t="s">
        <v>157</v>
      </c>
      <c r="C431" s="55">
        <f>SUM(C405:C430)</f>
        <v>300</v>
      </c>
      <c r="D431" s="55">
        <f t="shared" ref="D431:E431" si="215">SUM(D405:D430)</f>
        <v>154</v>
      </c>
      <c r="E431" s="55">
        <f t="shared" si="215"/>
        <v>354</v>
      </c>
      <c r="F431" s="98">
        <f>SUM(F405:F430)</f>
        <v>0.99999999999999978</v>
      </c>
      <c r="G431" s="24">
        <f>SUM(G405:G430)</f>
        <v>1.0000000000000002</v>
      </c>
      <c r="H431" s="24">
        <f t="shared" ref="H431:I431" si="216">SUM(H405:H430)</f>
        <v>0.99999999999999989</v>
      </c>
      <c r="I431" s="24">
        <f t="shared" si="216"/>
        <v>1</v>
      </c>
      <c r="J431" s="66"/>
      <c r="L431" s="66"/>
      <c r="M431" s="66"/>
      <c r="N431" s="66"/>
      <c r="O431" s="66"/>
      <c r="P431" s="66"/>
    </row>
    <row r="432" spans="1:16" s="8" customFormat="1">
      <c r="B432" s="83"/>
      <c r="C432" s="82"/>
      <c r="D432" s="68"/>
      <c r="E432" s="68"/>
      <c r="F432" s="94"/>
      <c r="G432" s="66"/>
      <c r="H432" s="66"/>
      <c r="I432" s="66"/>
      <c r="J432" s="66"/>
      <c r="L432" s="66"/>
      <c r="M432" s="66"/>
      <c r="N432" s="66"/>
      <c r="O432" s="66"/>
      <c r="P432" s="66"/>
    </row>
    <row r="433" spans="1:16" s="8" customFormat="1" ht="15.75">
      <c r="A433" s="72"/>
      <c r="B433" s="67"/>
      <c r="C433" s="68"/>
      <c r="D433" s="68"/>
      <c r="E433" s="68"/>
      <c r="F433" s="94"/>
      <c r="G433" s="66"/>
      <c r="H433" s="66"/>
      <c r="I433" s="66"/>
      <c r="J433" s="66"/>
      <c r="L433" s="66"/>
      <c r="M433" s="66"/>
      <c r="N433" s="66"/>
      <c r="O433" s="66"/>
      <c r="P433" s="66"/>
    </row>
    <row r="434" spans="1:16" ht="16.5" thickBot="1">
      <c r="A434" s="72"/>
      <c r="B434" s="70"/>
      <c r="C434" s="68"/>
      <c r="D434" s="68"/>
      <c r="E434" s="68"/>
      <c r="F434" s="94"/>
      <c r="G434" s="66"/>
      <c r="H434" s="66"/>
      <c r="I434" s="66"/>
      <c r="J434" s="66"/>
      <c r="L434" s="66"/>
      <c r="M434" s="66"/>
      <c r="N434" s="66"/>
      <c r="O434" s="66"/>
      <c r="P434" s="66"/>
    </row>
    <row r="435" spans="1:16" ht="15.75">
      <c r="A435" s="73">
        <v>40</v>
      </c>
      <c r="B435" s="6" t="s">
        <v>159</v>
      </c>
      <c r="C435" s="50" t="s">
        <v>155</v>
      </c>
      <c r="D435" s="50" t="s">
        <v>156</v>
      </c>
      <c r="E435" s="50" t="s">
        <v>67</v>
      </c>
      <c r="F435" s="96" t="s">
        <v>260</v>
      </c>
      <c r="G435" s="9" t="s">
        <v>155</v>
      </c>
      <c r="H435" s="9" t="s">
        <v>156</v>
      </c>
      <c r="I435" s="9" t="s">
        <v>67</v>
      </c>
      <c r="J435" s="66"/>
      <c r="L435" s="66"/>
      <c r="M435" s="66"/>
      <c r="N435" s="66"/>
      <c r="O435" s="66"/>
      <c r="P435" s="66"/>
    </row>
    <row r="436" spans="1:16" ht="15.75">
      <c r="A436" s="72"/>
      <c r="B436" s="17" t="s">
        <v>176</v>
      </c>
      <c r="C436" s="51">
        <v>133.0851902</v>
      </c>
      <c r="D436" s="52">
        <v>57</v>
      </c>
      <c r="E436" s="52">
        <v>79</v>
      </c>
      <c r="F436" s="97">
        <f t="shared" ref="F436:F441" si="217">G436*0.16+H436*0.09+I436*0.75</f>
        <v>0.27140970076802806</v>
      </c>
      <c r="G436" s="14">
        <f>C436/C$442</f>
        <v>0.44203206937754735</v>
      </c>
      <c r="H436" s="14">
        <f>D436/D$442</f>
        <v>0.37012987012987014</v>
      </c>
      <c r="I436" s="18">
        <f>E436/E$442</f>
        <v>0.2231638418079096</v>
      </c>
      <c r="J436" s="66"/>
      <c r="L436" s="66"/>
      <c r="M436" s="66"/>
      <c r="N436" s="66"/>
      <c r="O436" s="66"/>
      <c r="P436" s="66"/>
    </row>
    <row r="437" spans="1:16" ht="15.75">
      <c r="A437" s="72"/>
      <c r="B437" s="19" t="s">
        <v>172</v>
      </c>
      <c r="C437" s="53">
        <v>66.005901867999995</v>
      </c>
      <c r="D437" s="54">
        <v>57</v>
      </c>
      <c r="E437" s="54">
        <v>84</v>
      </c>
      <c r="F437" s="97">
        <f t="shared" si="217"/>
        <v>0.24635514200947831</v>
      </c>
      <c r="G437" s="14">
        <f t="shared" ref="G437:G441" si="218">C437/C$442</f>
        <v>0.21923345001796718</v>
      </c>
      <c r="H437" s="14">
        <f t="shared" ref="H437:H441" si="219">D437/D$442</f>
        <v>0.37012987012987014</v>
      </c>
      <c r="I437" s="18">
        <f t="shared" ref="I437:I441" si="220">E437/E$442</f>
        <v>0.23728813559322035</v>
      </c>
      <c r="J437" s="66"/>
      <c r="L437" s="66"/>
      <c r="M437" s="66"/>
      <c r="N437" s="66"/>
      <c r="O437" s="66"/>
      <c r="P437" s="66"/>
    </row>
    <row r="438" spans="1:16" ht="15.75">
      <c r="A438" s="72"/>
      <c r="B438" s="19" t="s">
        <v>174</v>
      </c>
      <c r="C438" s="53">
        <v>57.597284047000002</v>
      </c>
      <c r="D438" s="54">
        <v>24</v>
      </c>
      <c r="E438" s="54">
        <v>96</v>
      </c>
      <c r="F438" s="97">
        <f t="shared" si="217"/>
        <v>0.24802458571535788</v>
      </c>
      <c r="G438" s="14">
        <f t="shared" si="218"/>
        <v>0.19130488238068286</v>
      </c>
      <c r="H438" s="14">
        <f t="shared" si="219"/>
        <v>0.15584415584415584</v>
      </c>
      <c r="I438" s="18">
        <f t="shared" si="220"/>
        <v>0.2711864406779661</v>
      </c>
      <c r="J438" s="66"/>
      <c r="L438" s="66"/>
      <c r="M438" s="66"/>
      <c r="N438" s="66"/>
      <c r="O438" s="66"/>
      <c r="P438" s="66"/>
    </row>
    <row r="439" spans="1:16" ht="15.75">
      <c r="A439" s="72"/>
      <c r="B439" s="19" t="s">
        <v>173</v>
      </c>
      <c r="C439" s="53">
        <v>16.254591077000001</v>
      </c>
      <c r="D439" s="54">
        <v>2</v>
      </c>
      <c r="E439" s="54">
        <v>37</v>
      </c>
      <c r="F439" s="97">
        <f t="shared" si="217"/>
        <v>8.8196798521658695E-2</v>
      </c>
      <c r="G439" s="14">
        <f t="shared" si="218"/>
        <v>5.3988355277205941E-2</v>
      </c>
      <c r="H439" s="14">
        <f t="shared" si="219"/>
        <v>1.2987012987012988E-2</v>
      </c>
      <c r="I439" s="18">
        <f t="shared" si="220"/>
        <v>0.10451977401129943</v>
      </c>
      <c r="J439" s="66"/>
      <c r="K439" s="66"/>
      <c r="L439" s="66"/>
      <c r="M439" s="66"/>
      <c r="N439" s="66"/>
      <c r="O439" s="66"/>
      <c r="P439" s="66"/>
    </row>
    <row r="440" spans="1:16" ht="15.75">
      <c r="A440" s="72"/>
      <c r="B440" s="19" t="s">
        <v>177</v>
      </c>
      <c r="C440" s="53">
        <v>15.753656913</v>
      </c>
      <c r="D440" s="54">
        <v>1</v>
      </c>
      <c r="E440" s="54">
        <v>18</v>
      </c>
      <c r="F440" s="97">
        <f t="shared" si="217"/>
        <v>4.7091935454206563E-2</v>
      </c>
      <c r="G440" s="14">
        <f t="shared" si="218"/>
        <v>5.2324541559074955E-2</v>
      </c>
      <c r="H440" s="14">
        <f t="shared" si="219"/>
        <v>6.4935064935064939E-3</v>
      </c>
      <c r="I440" s="18">
        <f t="shared" si="220"/>
        <v>5.0847457627118647E-2</v>
      </c>
      <c r="J440" s="66"/>
      <c r="K440" s="66"/>
      <c r="L440" s="66"/>
      <c r="M440" s="66"/>
      <c r="N440" s="66"/>
      <c r="O440" s="66"/>
      <c r="P440" s="66"/>
    </row>
    <row r="441" spans="1:16" ht="15.75">
      <c r="A441" s="72"/>
      <c r="B441" s="19" t="s">
        <v>175</v>
      </c>
      <c r="C441" s="53">
        <v>12.379246673000001</v>
      </c>
      <c r="D441" s="54">
        <v>13</v>
      </c>
      <c r="E441" s="54">
        <v>40</v>
      </c>
      <c r="F441" s="97">
        <f t="shared" si="217"/>
        <v>9.8921837530845338E-2</v>
      </c>
      <c r="G441" s="14">
        <f t="shared" si="218"/>
        <v>4.1116701384864604E-2</v>
      </c>
      <c r="H441" s="14">
        <f t="shared" si="219"/>
        <v>8.4415584415584416E-2</v>
      </c>
      <c r="I441" s="18">
        <f t="shared" si="220"/>
        <v>0.11299435028248588</v>
      </c>
      <c r="J441" s="66"/>
      <c r="K441" s="66"/>
      <c r="L441" s="66"/>
      <c r="M441" s="66"/>
      <c r="N441" s="66"/>
      <c r="O441" s="66"/>
      <c r="P441" s="66"/>
    </row>
    <row r="442" spans="1:16" ht="16.5" thickBot="1">
      <c r="A442" s="72"/>
      <c r="B442" s="21" t="s">
        <v>157</v>
      </c>
      <c r="C442" s="55">
        <v>301.07587077879998</v>
      </c>
      <c r="D442" s="55">
        <f t="shared" ref="D442:I442" si="221">SUM(D436:D441)</f>
        <v>154</v>
      </c>
      <c r="E442" s="55">
        <f t="shared" si="221"/>
        <v>354</v>
      </c>
      <c r="F442" s="98">
        <f t="shared" si="221"/>
        <v>0.9999999999995749</v>
      </c>
      <c r="G442" s="24">
        <f t="shared" si="221"/>
        <v>0.9999999999973429</v>
      </c>
      <c r="H442" s="24">
        <f t="shared" si="221"/>
        <v>0.99999999999999989</v>
      </c>
      <c r="I442" s="25">
        <f t="shared" si="221"/>
        <v>0.99999999999999989</v>
      </c>
      <c r="J442" s="66"/>
      <c r="K442" s="66"/>
      <c r="L442" s="66"/>
      <c r="M442" s="66"/>
      <c r="N442" s="66"/>
      <c r="O442" s="66"/>
      <c r="P442" s="66"/>
    </row>
    <row r="443" spans="1:16" ht="15.75">
      <c r="A443" s="72"/>
      <c r="B443" s="67"/>
      <c r="C443" s="68"/>
      <c r="D443" s="68"/>
      <c r="E443" s="68"/>
      <c r="F443" s="94"/>
      <c r="G443" s="66"/>
      <c r="H443" s="66"/>
      <c r="I443" s="66"/>
      <c r="J443" s="66"/>
      <c r="K443" s="66"/>
      <c r="L443" s="66"/>
      <c r="M443" s="66"/>
      <c r="N443" s="66"/>
      <c r="O443" s="66"/>
      <c r="P443" s="66"/>
    </row>
    <row r="444" spans="1:16" s="8" customFormat="1" ht="15.75">
      <c r="A444" s="72"/>
      <c r="B444" s="67"/>
      <c r="C444" s="68"/>
      <c r="D444" s="68"/>
      <c r="E444" s="68"/>
      <c r="F444" s="94"/>
      <c r="G444" s="66"/>
      <c r="H444" s="66"/>
      <c r="I444" s="66"/>
      <c r="J444" s="66"/>
      <c r="K444" s="66"/>
      <c r="L444" s="66"/>
      <c r="M444" s="66"/>
      <c r="N444" s="66"/>
      <c r="O444" s="66"/>
      <c r="P444" s="66"/>
    </row>
    <row r="445" spans="1:16" ht="16.5" thickBot="1">
      <c r="A445" s="72"/>
      <c r="B445" s="70"/>
      <c r="C445" s="68"/>
      <c r="D445" s="68"/>
      <c r="E445" s="68"/>
      <c r="F445" s="94"/>
      <c r="G445" s="66"/>
      <c r="H445" s="66"/>
      <c r="I445" s="66"/>
      <c r="J445" s="66"/>
      <c r="K445" s="66"/>
      <c r="L445" s="66"/>
      <c r="M445" s="66"/>
      <c r="N445" s="66"/>
      <c r="O445" s="66"/>
      <c r="P445" s="66"/>
    </row>
    <row r="446" spans="1:16" ht="15.75" customHeight="1">
      <c r="A446" s="73">
        <v>41</v>
      </c>
      <c r="B446" s="6" t="s">
        <v>160</v>
      </c>
      <c r="C446" s="50" t="s">
        <v>155</v>
      </c>
      <c r="D446" s="50" t="s">
        <v>156</v>
      </c>
      <c r="E446" s="50" t="s">
        <v>67</v>
      </c>
      <c r="F446" s="96" t="s">
        <v>260</v>
      </c>
      <c r="G446" s="9" t="s">
        <v>155</v>
      </c>
      <c r="H446" s="9" t="s">
        <v>156</v>
      </c>
      <c r="I446" s="9" t="s">
        <v>67</v>
      </c>
      <c r="J446" s="66"/>
      <c r="K446" s="66"/>
      <c r="L446" s="66"/>
      <c r="M446" s="66"/>
      <c r="N446" s="66"/>
      <c r="O446" s="66"/>
      <c r="P446" s="66"/>
    </row>
    <row r="447" spans="1:16" ht="15.75">
      <c r="A447" s="72"/>
      <c r="B447" s="17" t="s">
        <v>184</v>
      </c>
      <c r="C447" s="51">
        <v>38.392068506000001</v>
      </c>
      <c r="D447" s="52">
        <v>5</v>
      </c>
      <c r="E447" s="52">
        <v>1</v>
      </c>
      <c r="F447" s="97">
        <f t="shared" ref="F447:F455" si="222">G447*0.16+H447*0.09+I447*0.75</f>
        <v>2.5443323317996848E-2</v>
      </c>
      <c r="G447" s="14">
        <f>C447/C$456</f>
        <v>0.12751625830076446</v>
      </c>
      <c r="H447" s="14">
        <f>D447/D$456</f>
        <v>3.2467532467532464E-2</v>
      </c>
      <c r="I447" s="18">
        <f>E447/E$456</f>
        <v>2.8248587570621469E-3</v>
      </c>
      <c r="J447" s="66"/>
      <c r="K447" s="66"/>
      <c r="L447" s="66"/>
      <c r="M447" s="66"/>
      <c r="N447" s="66"/>
      <c r="O447" s="66"/>
      <c r="P447" s="66"/>
    </row>
    <row r="448" spans="1:16" ht="15.75">
      <c r="A448" s="72"/>
      <c r="B448" s="10" t="s">
        <v>190</v>
      </c>
      <c r="C448" s="51">
        <v>62.720547211000003</v>
      </c>
      <c r="D448" s="54">
        <v>18</v>
      </c>
      <c r="E448" s="54">
        <v>36</v>
      </c>
      <c r="F448" s="97">
        <f t="shared" si="222"/>
        <v>0.12012209112209751</v>
      </c>
      <c r="G448" s="14">
        <f t="shared" ref="G448:G455" si="223">C448/C$456</f>
        <v>0.20832140101211893</v>
      </c>
      <c r="H448" s="14">
        <f t="shared" ref="H448:H455" si="224">D448/D$456</f>
        <v>0.11688311688311688</v>
      </c>
      <c r="I448" s="18">
        <f t="shared" ref="I448:I455" si="225">E448/E$456</f>
        <v>0.10169491525423729</v>
      </c>
      <c r="J448" s="66"/>
      <c r="K448" s="66"/>
      <c r="L448" s="66"/>
      <c r="M448" s="66"/>
      <c r="N448" s="66"/>
      <c r="O448" s="66"/>
      <c r="P448" s="66"/>
    </row>
    <row r="449" spans="1:16" ht="15.75">
      <c r="A449" s="72"/>
      <c r="B449" s="10" t="s">
        <v>191</v>
      </c>
      <c r="C449" s="51">
        <v>70.538473358000005</v>
      </c>
      <c r="D449" s="54">
        <v>10</v>
      </c>
      <c r="E449" s="54">
        <v>80</v>
      </c>
      <c r="F449" s="97">
        <f t="shared" si="222"/>
        <v>0.21282176644698186</v>
      </c>
      <c r="G449" s="14">
        <f t="shared" si="223"/>
        <v>0.23428803236935752</v>
      </c>
      <c r="H449" s="14">
        <f t="shared" si="224"/>
        <v>6.4935064935064929E-2</v>
      </c>
      <c r="I449" s="18">
        <f t="shared" si="225"/>
        <v>0.22598870056497175</v>
      </c>
      <c r="J449" s="66"/>
      <c r="K449" s="66"/>
      <c r="L449" s="66"/>
      <c r="M449" s="66"/>
      <c r="N449" s="66"/>
      <c r="O449" s="66"/>
      <c r="P449" s="66"/>
    </row>
    <row r="450" spans="1:16" ht="15.75">
      <c r="A450" s="72"/>
      <c r="B450" s="10" t="s">
        <v>186</v>
      </c>
      <c r="C450" s="51">
        <v>27.148340934</v>
      </c>
      <c r="D450" s="54">
        <v>48</v>
      </c>
      <c r="E450" s="54">
        <v>109</v>
      </c>
      <c r="F450" s="97">
        <f t="shared" si="222"/>
        <v>0.27341152663542778</v>
      </c>
      <c r="G450" s="14">
        <f t="shared" si="223"/>
        <v>9.0171094960307605E-2</v>
      </c>
      <c r="H450" s="14">
        <f t="shared" si="224"/>
        <v>0.31168831168831168</v>
      </c>
      <c r="I450" s="18">
        <f t="shared" si="225"/>
        <v>0.30790960451977401</v>
      </c>
      <c r="J450" s="66"/>
      <c r="K450" s="66"/>
      <c r="L450" s="66"/>
      <c r="M450" s="66"/>
      <c r="N450" s="66"/>
      <c r="O450" s="66"/>
      <c r="P450" s="66"/>
    </row>
    <row r="451" spans="1:16" ht="15.75">
      <c r="A451" s="72"/>
      <c r="B451" s="10" t="s">
        <v>187</v>
      </c>
      <c r="C451" s="51">
        <v>69.087709668000002</v>
      </c>
      <c r="D451" s="54">
        <v>35</v>
      </c>
      <c r="E451" s="54">
        <v>82</v>
      </c>
      <c r="F451" s="97">
        <f t="shared" si="222"/>
        <v>0.23089846845916803</v>
      </c>
      <c r="G451" s="14">
        <f t="shared" si="223"/>
        <v>0.22946943403312831</v>
      </c>
      <c r="H451" s="14">
        <f t="shared" si="224"/>
        <v>0.22727272727272727</v>
      </c>
      <c r="I451" s="18">
        <f t="shared" si="225"/>
        <v>0.23163841807909605</v>
      </c>
      <c r="J451" s="66"/>
      <c r="K451" s="66"/>
      <c r="L451" s="66"/>
      <c r="M451" s="66"/>
      <c r="N451" s="66"/>
      <c r="O451" s="66"/>
      <c r="P451" s="66"/>
    </row>
    <row r="452" spans="1:16" ht="15.75">
      <c r="A452" s="72"/>
      <c r="B452" s="10" t="s">
        <v>189</v>
      </c>
      <c r="C452" s="51">
        <v>30.199906299999999</v>
      </c>
      <c r="D452" s="54">
        <v>4</v>
      </c>
      <c r="E452" s="54">
        <v>40</v>
      </c>
      <c r="F452" s="97">
        <f t="shared" si="222"/>
        <v>0.10313248602391147</v>
      </c>
      <c r="G452" s="14">
        <f t="shared" si="223"/>
        <v>0.10030663108990451</v>
      </c>
      <c r="H452" s="14">
        <f t="shared" si="224"/>
        <v>2.5974025974025976E-2</v>
      </c>
      <c r="I452" s="18">
        <f t="shared" si="225"/>
        <v>0.11299435028248588</v>
      </c>
      <c r="J452" s="66"/>
      <c r="K452" s="66"/>
      <c r="L452" s="66"/>
      <c r="M452" s="66"/>
      <c r="N452" s="66"/>
      <c r="O452" s="66"/>
      <c r="P452" s="66"/>
    </row>
    <row r="453" spans="1:16" ht="15.75">
      <c r="A453" s="72"/>
      <c r="B453" s="10" t="s">
        <v>188</v>
      </c>
      <c r="C453" s="51">
        <v>2.9888247990000001</v>
      </c>
      <c r="D453" s="54">
        <v>1</v>
      </c>
      <c r="E453" s="54">
        <v>3</v>
      </c>
      <c r="F453" s="97">
        <f t="shared" si="222"/>
        <v>8.5286915053123854E-3</v>
      </c>
      <c r="G453" s="64">
        <f t="shared" si="223"/>
        <v>9.9271482344185629E-3</v>
      </c>
      <c r="H453" s="64">
        <f t="shared" si="224"/>
        <v>6.4935064935064939E-3</v>
      </c>
      <c r="I453" s="65">
        <f t="shared" si="225"/>
        <v>8.4745762711864406E-3</v>
      </c>
      <c r="J453" s="66"/>
      <c r="K453" s="66"/>
      <c r="L453" s="66"/>
      <c r="M453" s="66"/>
      <c r="N453" s="66"/>
      <c r="O453" s="66"/>
      <c r="P453" s="66"/>
    </row>
    <row r="454" spans="1:16" ht="15.75">
      <c r="A454" s="72"/>
      <c r="B454" s="10" t="s">
        <v>183</v>
      </c>
      <c r="C454" s="54">
        <v>0</v>
      </c>
      <c r="D454" s="54">
        <v>30</v>
      </c>
      <c r="E454" s="54">
        <v>1</v>
      </c>
      <c r="F454" s="97">
        <f t="shared" si="222"/>
        <v>1.9651111600264143E-2</v>
      </c>
      <c r="G454" s="14">
        <f t="shared" si="223"/>
        <v>0</v>
      </c>
      <c r="H454" s="14">
        <f t="shared" si="224"/>
        <v>0.19480519480519481</v>
      </c>
      <c r="I454" s="18">
        <f t="shared" si="225"/>
        <v>2.8248587570621469E-3</v>
      </c>
      <c r="J454" s="66"/>
      <c r="K454" s="66"/>
      <c r="L454" s="66"/>
      <c r="M454" s="66"/>
      <c r="N454" s="66"/>
      <c r="O454" s="66"/>
      <c r="P454" s="66"/>
    </row>
    <row r="455" spans="1:16" ht="15.75">
      <c r="A455" s="72"/>
      <c r="B455" s="19" t="s">
        <v>185</v>
      </c>
      <c r="C455" s="53">
        <v>0</v>
      </c>
      <c r="D455" s="54">
        <v>3</v>
      </c>
      <c r="E455" s="54">
        <v>2</v>
      </c>
      <c r="F455" s="97">
        <f t="shared" si="222"/>
        <v>5.9905348888399735E-3</v>
      </c>
      <c r="G455" s="14">
        <f t="shared" si="223"/>
        <v>0</v>
      </c>
      <c r="H455" s="14">
        <f t="shared" si="224"/>
        <v>1.948051948051948E-2</v>
      </c>
      <c r="I455" s="18">
        <f t="shared" si="225"/>
        <v>5.6497175141242938E-3</v>
      </c>
      <c r="J455" s="66"/>
      <c r="K455" s="66"/>
      <c r="L455" s="66"/>
      <c r="M455" s="66"/>
      <c r="N455" s="66"/>
      <c r="O455" s="66"/>
      <c r="P455" s="66"/>
    </row>
    <row r="456" spans="1:16" ht="16.5" thickBot="1">
      <c r="A456" s="72"/>
      <c r="B456" s="21" t="s">
        <v>157</v>
      </c>
      <c r="C456" s="55">
        <f t="shared" ref="C456:I456" si="226">SUM(C447:C455)</f>
        <v>301.07587077600004</v>
      </c>
      <c r="D456" s="55">
        <f t="shared" si="226"/>
        <v>154</v>
      </c>
      <c r="E456" s="55">
        <f t="shared" si="226"/>
        <v>354</v>
      </c>
      <c r="F456" s="98">
        <f t="shared" si="226"/>
        <v>1</v>
      </c>
      <c r="G456" s="24">
        <f t="shared" si="226"/>
        <v>1</v>
      </c>
      <c r="H456" s="24">
        <f t="shared" si="226"/>
        <v>1</v>
      </c>
      <c r="I456" s="25">
        <f t="shared" si="226"/>
        <v>0.99999999999999989</v>
      </c>
      <c r="J456" s="66"/>
      <c r="K456" s="66"/>
      <c r="L456" s="66"/>
      <c r="M456" s="66"/>
      <c r="N456" s="66"/>
      <c r="O456" s="66"/>
      <c r="P456" s="66"/>
    </row>
    <row r="457" spans="1:16" ht="15.75">
      <c r="A457" s="72"/>
      <c r="B457" s="67"/>
      <c r="C457" s="68"/>
      <c r="D457" s="68"/>
      <c r="E457" s="68"/>
      <c r="F457" s="94"/>
      <c r="G457" s="66"/>
      <c r="H457" s="66"/>
      <c r="I457" s="66"/>
      <c r="J457" s="66"/>
      <c r="K457" s="66"/>
      <c r="L457" s="66"/>
      <c r="M457" s="66"/>
      <c r="N457" s="66"/>
      <c r="O457" s="66"/>
      <c r="P457" s="66"/>
    </row>
    <row r="458" spans="1:16" s="8" customFormat="1" ht="15.75">
      <c r="A458" s="72"/>
      <c r="B458" s="67"/>
      <c r="C458" s="68"/>
      <c r="D458" s="68"/>
      <c r="E458" s="68"/>
      <c r="F458" s="94"/>
      <c r="G458" s="66"/>
      <c r="H458" s="66"/>
      <c r="I458" s="66"/>
      <c r="J458" s="66"/>
      <c r="K458" s="66"/>
      <c r="L458" s="66"/>
      <c r="M458" s="66"/>
      <c r="N458" s="66"/>
      <c r="O458" s="66"/>
      <c r="P458" s="66"/>
    </row>
    <row r="459" spans="1:16" ht="16.5" thickBot="1">
      <c r="A459" s="72"/>
      <c r="B459" s="70"/>
      <c r="C459" s="68"/>
      <c r="D459" s="68"/>
      <c r="E459" s="68"/>
      <c r="F459" s="94"/>
      <c r="G459" s="66"/>
      <c r="H459" s="66"/>
      <c r="I459" s="66"/>
      <c r="J459" s="66"/>
      <c r="K459" s="66"/>
      <c r="L459" s="66"/>
      <c r="M459" s="66"/>
      <c r="N459" s="66"/>
      <c r="O459" s="66"/>
      <c r="P459" s="66"/>
    </row>
    <row r="460" spans="1:16" ht="15.75">
      <c r="A460" s="73">
        <v>42</v>
      </c>
      <c r="B460" s="6" t="s">
        <v>161</v>
      </c>
      <c r="C460" s="50" t="s">
        <v>155</v>
      </c>
      <c r="D460" s="50" t="s">
        <v>156</v>
      </c>
      <c r="E460" s="50" t="s">
        <v>67</v>
      </c>
      <c r="F460" s="96" t="s">
        <v>260</v>
      </c>
      <c r="G460" s="9" t="s">
        <v>155</v>
      </c>
      <c r="H460" s="9" t="s">
        <v>156</v>
      </c>
      <c r="I460" s="9" t="s">
        <v>67</v>
      </c>
      <c r="J460" s="66"/>
      <c r="K460" s="66"/>
      <c r="L460" s="66"/>
      <c r="M460" s="66"/>
      <c r="N460" s="66"/>
      <c r="O460" s="66"/>
      <c r="P460" s="66"/>
    </row>
    <row r="461" spans="1:16" ht="15.75">
      <c r="A461" s="72"/>
      <c r="B461" s="10" t="s">
        <v>212</v>
      </c>
      <c r="C461" s="60">
        <v>206.48201953</v>
      </c>
      <c r="D461" s="61">
        <v>82</v>
      </c>
      <c r="E461" s="61">
        <v>171</v>
      </c>
      <c r="F461" s="97">
        <f t="shared" ref="F461:F462" si="227">G461*0.16+H461*0.09+I461*0.75</f>
        <v>0.51994043878960894</v>
      </c>
      <c r="G461" s="14">
        <f t="shared" ref="G461:I462" si="228">C461/C$463</f>
        <v>0.68581390796444175</v>
      </c>
      <c r="H461" s="14">
        <f t="shared" si="228"/>
        <v>0.53246753246753242</v>
      </c>
      <c r="I461" s="18">
        <f t="shared" si="228"/>
        <v>0.48305084745762711</v>
      </c>
      <c r="J461" s="66"/>
      <c r="K461" s="66"/>
      <c r="L461" s="66"/>
      <c r="M461" s="66"/>
      <c r="N461" s="66"/>
      <c r="O461" s="66"/>
      <c r="P461" s="66"/>
    </row>
    <row r="462" spans="1:16" ht="15.75">
      <c r="A462" s="72"/>
      <c r="B462" s="19" t="s">
        <v>213</v>
      </c>
      <c r="C462" s="53">
        <v>94.593851244999996</v>
      </c>
      <c r="D462" s="54">
        <v>72</v>
      </c>
      <c r="E462" s="54">
        <v>183</v>
      </c>
      <c r="F462" s="97">
        <f t="shared" si="227"/>
        <v>0.48005956121039106</v>
      </c>
      <c r="G462" s="14">
        <f t="shared" si="228"/>
        <v>0.31418609203555825</v>
      </c>
      <c r="H462" s="14">
        <f t="shared" si="228"/>
        <v>0.46753246753246752</v>
      </c>
      <c r="I462" s="18">
        <f t="shared" si="228"/>
        <v>0.51694915254237284</v>
      </c>
      <c r="J462" s="66"/>
      <c r="K462" s="66"/>
      <c r="L462" s="66"/>
      <c r="M462" s="66"/>
      <c r="N462" s="66"/>
      <c r="O462" s="66"/>
      <c r="P462" s="66"/>
    </row>
    <row r="463" spans="1:16" ht="16.5" thickBot="1">
      <c r="A463" s="72"/>
      <c r="B463" s="21" t="s">
        <v>157</v>
      </c>
      <c r="C463" s="55">
        <v>301.075870775</v>
      </c>
      <c r="D463" s="55">
        <f t="shared" ref="D463:I463" si="229">SUM(D461:D462)</f>
        <v>154</v>
      </c>
      <c r="E463" s="55">
        <f t="shared" si="229"/>
        <v>354</v>
      </c>
      <c r="F463" s="98">
        <f t="shared" si="229"/>
        <v>1</v>
      </c>
      <c r="G463" s="24">
        <f t="shared" si="229"/>
        <v>1</v>
      </c>
      <c r="H463" s="24">
        <f t="shared" si="229"/>
        <v>1</v>
      </c>
      <c r="I463" s="25">
        <f t="shared" si="229"/>
        <v>1</v>
      </c>
      <c r="J463" s="66"/>
      <c r="K463" s="66"/>
      <c r="L463" s="66"/>
      <c r="M463" s="66"/>
      <c r="N463" s="66"/>
      <c r="O463" s="66"/>
      <c r="P463" s="66"/>
    </row>
    <row r="464" spans="1:16" ht="15.75">
      <c r="A464" s="72"/>
      <c r="B464" s="67"/>
      <c r="C464" s="68"/>
      <c r="D464" s="68"/>
      <c r="E464" s="68"/>
      <c r="F464" s="94"/>
      <c r="G464" s="66"/>
      <c r="H464" s="66"/>
      <c r="I464" s="66"/>
      <c r="J464" s="66"/>
      <c r="K464" s="66"/>
      <c r="L464" s="66"/>
      <c r="M464" s="66"/>
      <c r="N464" s="66"/>
      <c r="O464" s="66"/>
      <c r="P464" s="66"/>
    </row>
    <row r="465" spans="1:16" ht="15.75">
      <c r="A465" s="72"/>
      <c r="B465" s="67"/>
      <c r="C465" s="68"/>
      <c r="D465" s="68"/>
      <c r="E465" s="68"/>
      <c r="F465" s="94"/>
      <c r="G465" s="66"/>
      <c r="H465" s="66"/>
      <c r="I465" s="66"/>
      <c r="J465" s="66"/>
      <c r="K465" s="66"/>
      <c r="L465" s="66"/>
      <c r="M465" s="66"/>
      <c r="N465" s="66"/>
      <c r="O465" s="66"/>
      <c r="P465" s="66"/>
    </row>
    <row r="466" spans="1:16" ht="16.5" thickBot="1">
      <c r="A466" s="72"/>
      <c r="B466" s="70" t="s">
        <v>249</v>
      </c>
      <c r="C466" s="68"/>
      <c r="D466" s="68"/>
      <c r="E466" s="68"/>
      <c r="F466" s="94"/>
      <c r="G466" s="66"/>
      <c r="H466" s="66"/>
      <c r="I466" s="66"/>
      <c r="J466" s="66"/>
      <c r="K466" s="66"/>
      <c r="L466" s="66"/>
      <c r="M466" s="66"/>
      <c r="N466" s="66"/>
      <c r="O466" s="66"/>
      <c r="P466" s="66"/>
    </row>
    <row r="467" spans="1:16" ht="15.75">
      <c r="A467" s="73">
        <v>43</v>
      </c>
      <c r="B467" s="6" t="s">
        <v>162</v>
      </c>
      <c r="C467" s="50" t="s">
        <v>155</v>
      </c>
      <c r="D467" s="50" t="s">
        <v>156</v>
      </c>
      <c r="E467" s="50" t="s">
        <v>67</v>
      </c>
      <c r="F467" s="96" t="s">
        <v>260</v>
      </c>
      <c r="G467" s="9" t="s">
        <v>155</v>
      </c>
      <c r="H467" s="9" t="s">
        <v>156</v>
      </c>
      <c r="I467" s="9" t="s">
        <v>67</v>
      </c>
      <c r="J467" s="66"/>
      <c r="K467" s="66"/>
      <c r="L467" s="66"/>
      <c r="M467" s="66"/>
      <c r="N467" s="66"/>
      <c r="O467" s="66"/>
      <c r="P467" s="66"/>
    </row>
    <row r="468" spans="1:16" ht="15.75">
      <c r="A468" s="72"/>
      <c r="B468" s="17" t="s">
        <v>195</v>
      </c>
      <c r="C468" s="51">
        <v>3</v>
      </c>
      <c r="D468" s="52">
        <v>60</v>
      </c>
      <c r="E468" s="52">
        <v>40</v>
      </c>
      <c r="F468" s="97">
        <f t="shared" ref="F468:F474" si="230">G468*0.16+H468*0.09+I468*0.75</f>
        <v>0.12140498030353122</v>
      </c>
      <c r="G468" s="14">
        <f>C468/C$475</f>
        <v>9.9642657920734675E-3</v>
      </c>
      <c r="H468" s="14">
        <f>D468/D$475</f>
        <v>0.38961038961038963</v>
      </c>
      <c r="I468" s="18">
        <f>E468/E$475</f>
        <v>0.11299435028248588</v>
      </c>
      <c r="J468" s="66"/>
      <c r="K468" s="66"/>
      <c r="L468" s="66"/>
      <c r="M468" s="76"/>
      <c r="N468" s="66"/>
      <c r="O468" s="66"/>
      <c r="P468" s="66"/>
    </row>
    <row r="469" spans="1:16" s="8" customFormat="1" ht="15.75">
      <c r="A469" s="72"/>
      <c r="B469" s="17" t="s">
        <v>198</v>
      </c>
      <c r="C469" s="51">
        <v>3</v>
      </c>
      <c r="D469" s="52">
        <v>20</v>
      </c>
      <c r="E469" s="52">
        <v>61</v>
      </c>
      <c r="F469" s="97">
        <f t="shared" si="230"/>
        <v>0.14251988235063665</v>
      </c>
      <c r="G469" s="14">
        <f t="shared" ref="G469:G474" si="231">C469/C$475</f>
        <v>9.9642657920734675E-3</v>
      </c>
      <c r="H469" s="14">
        <f t="shared" ref="H469:H474" si="232">D469/D$475</f>
        <v>0.12987012987012986</v>
      </c>
      <c r="I469" s="18">
        <f t="shared" ref="I469:I474" si="233">E469/E$475</f>
        <v>0.17231638418079095</v>
      </c>
      <c r="J469" s="66"/>
      <c r="K469" s="66"/>
      <c r="L469" s="66"/>
      <c r="M469" s="76"/>
      <c r="N469" s="66"/>
      <c r="O469" s="66"/>
      <c r="P469" s="66"/>
    </row>
    <row r="470" spans="1:16" ht="15.75">
      <c r="A470" s="72"/>
      <c r="B470" s="10" t="s">
        <v>197</v>
      </c>
      <c r="C470" s="51">
        <v>166.12334157000001</v>
      </c>
      <c r="D470" s="54">
        <v>7</v>
      </c>
      <c r="E470" s="54">
        <v>41</v>
      </c>
      <c r="F470" s="97">
        <f t="shared" si="230"/>
        <v>0.17923782945301742</v>
      </c>
      <c r="G470" s="14">
        <f t="shared" si="231"/>
        <v>0.55176570989029572</v>
      </c>
      <c r="H470" s="14">
        <f t="shared" si="232"/>
        <v>4.5454545454545456E-2</v>
      </c>
      <c r="I470" s="18">
        <f t="shared" si="233"/>
        <v>0.11581920903954802</v>
      </c>
      <c r="J470" s="66"/>
      <c r="K470" s="66"/>
      <c r="L470" s="66"/>
      <c r="M470" s="76"/>
      <c r="N470" s="66"/>
      <c r="O470" s="66"/>
      <c r="P470" s="66"/>
    </row>
    <row r="471" spans="1:16" ht="15.75">
      <c r="A471" s="72"/>
      <c r="B471" s="10" t="s">
        <v>193</v>
      </c>
      <c r="C471" s="51">
        <v>56.308346422</v>
      </c>
      <c r="D471" s="54">
        <v>5</v>
      </c>
      <c r="E471" s="54">
        <v>53</v>
      </c>
      <c r="F471" s="97">
        <f t="shared" si="230"/>
        <v>0.14513401778521598</v>
      </c>
      <c r="G471" s="14">
        <f t="shared" si="231"/>
        <v>0.18702377668698567</v>
      </c>
      <c r="H471" s="14">
        <f t="shared" si="232"/>
        <v>3.2467532467532464E-2</v>
      </c>
      <c r="I471" s="18">
        <f t="shared" si="233"/>
        <v>0.14971751412429379</v>
      </c>
      <c r="J471" s="66"/>
      <c r="K471" s="66"/>
      <c r="L471" s="66"/>
      <c r="M471" s="76"/>
      <c r="N471" s="66"/>
      <c r="O471" s="66"/>
      <c r="P471" s="66"/>
    </row>
    <row r="472" spans="1:16" ht="15.75">
      <c r="A472" s="72"/>
      <c r="B472" s="10" t="s">
        <v>196</v>
      </c>
      <c r="C472" s="51">
        <v>37.063739243000001</v>
      </c>
      <c r="D472" s="54">
        <v>20</v>
      </c>
      <c r="E472" s="54">
        <v>112</v>
      </c>
      <c r="F472" s="97">
        <f t="shared" si="230"/>
        <v>0.26867313789835101</v>
      </c>
      <c r="G472" s="14">
        <f t="shared" si="231"/>
        <v>0.12310431635511862</v>
      </c>
      <c r="H472" s="14">
        <f t="shared" si="232"/>
        <v>0.12987012987012986</v>
      </c>
      <c r="I472" s="18">
        <f t="shared" si="233"/>
        <v>0.31638418079096048</v>
      </c>
      <c r="J472" s="66"/>
      <c r="K472" s="66"/>
      <c r="L472" s="66"/>
      <c r="M472" s="76"/>
      <c r="N472" s="66"/>
      <c r="O472" s="66"/>
      <c r="P472" s="66"/>
    </row>
    <row r="473" spans="1:16" ht="15.75">
      <c r="A473" s="72"/>
      <c r="B473" s="10" t="s">
        <v>192</v>
      </c>
      <c r="C473" s="51">
        <v>35.586256407999997</v>
      </c>
      <c r="D473" s="54">
        <v>11</v>
      </c>
      <c r="E473" s="54">
        <v>32</v>
      </c>
      <c r="F473" s="97">
        <f t="shared" si="230"/>
        <v>9.3136697192419737E-2</v>
      </c>
      <c r="G473" s="14">
        <f t="shared" si="231"/>
        <v>0.11819697246472986</v>
      </c>
      <c r="H473" s="14">
        <f t="shared" si="232"/>
        <v>7.1428571428571425E-2</v>
      </c>
      <c r="I473" s="18">
        <f t="shared" si="233"/>
        <v>9.03954802259887E-2</v>
      </c>
      <c r="J473" s="66"/>
      <c r="K473" s="66"/>
      <c r="L473" s="66"/>
      <c r="M473" s="76"/>
      <c r="N473" s="66"/>
      <c r="O473" s="66"/>
      <c r="P473" s="66"/>
    </row>
    <row r="474" spans="1:16" ht="15.75">
      <c r="A474" s="72"/>
      <c r="B474" s="19" t="s">
        <v>194</v>
      </c>
      <c r="C474" s="53">
        <v>0</v>
      </c>
      <c r="D474" s="54">
        <v>31</v>
      </c>
      <c r="E474" s="54">
        <v>15</v>
      </c>
      <c r="F474" s="97">
        <f t="shared" si="230"/>
        <v>4.9896544133832266E-2</v>
      </c>
      <c r="G474" s="14">
        <f t="shared" si="231"/>
        <v>0</v>
      </c>
      <c r="H474" s="14">
        <f t="shared" si="232"/>
        <v>0.20129870129870131</v>
      </c>
      <c r="I474" s="18">
        <f t="shared" si="233"/>
        <v>4.2372881355932202E-2</v>
      </c>
      <c r="J474" s="66"/>
      <c r="K474" s="66"/>
      <c r="L474" s="66"/>
      <c r="M474" s="76"/>
      <c r="N474" s="66"/>
      <c r="O474" s="66"/>
      <c r="P474" s="66"/>
    </row>
    <row r="475" spans="1:16" ht="16.5" thickBot="1">
      <c r="A475" s="72"/>
      <c r="B475" s="21" t="s">
        <v>157</v>
      </c>
      <c r="C475" s="55">
        <v>301.0758707768</v>
      </c>
      <c r="D475" s="55">
        <f t="shared" ref="D475:I475" si="234">SUM(D468:D474)</f>
        <v>154</v>
      </c>
      <c r="E475" s="55">
        <f t="shared" si="234"/>
        <v>354</v>
      </c>
      <c r="F475" s="103">
        <f t="shared" si="234"/>
        <v>1.0000030891170044</v>
      </c>
      <c r="G475" s="24">
        <f t="shared" si="234"/>
        <v>1.0000193069812768</v>
      </c>
      <c r="H475" s="24">
        <f t="shared" si="234"/>
        <v>0.99999999999999978</v>
      </c>
      <c r="I475" s="25">
        <f t="shared" si="234"/>
        <v>1</v>
      </c>
      <c r="J475" s="66"/>
      <c r="K475" s="66"/>
      <c r="L475" s="66"/>
      <c r="M475" s="66"/>
      <c r="N475" s="66"/>
      <c r="O475" s="66"/>
      <c r="P475" s="66"/>
    </row>
    <row r="476" spans="1:16" s="8" customFormat="1" ht="15.75">
      <c r="A476" s="72"/>
      <c r="B476" s="87"/>
      <c r="C476" s="88"/>
      <c r="D476" s="88"/>
      <c r="E476" s="88"/>
      <c r="F476" s="104"/>
      <c r="G476" s="89"/>
      <c r="H476" s="89"/>
      <c r="I476" s="89"/>
      <c r="J476" s="66"/>
      <c r="K476" s="66"/>
      <c r="L476" s="66"/>
      <c r="M476" s="66"/>
      <c r="N476" s="66"/>
      <c r="O476" s="66"/>
      <c r="P476" s="66"/>
    </row>
    <row r="477" spans="1:16" s="8" customFormat="1" ht="15.75">
      <c r="A477" s="72"/>
      <c r="B477" s="115" t="s">
        <v>248</v>
      </c>
      <c r="C477" s="115"/>
      <c r="D477" s="115"/>
      <c r="E477" s="115"/>
      <c r="F477" s="115"/>
      <c r="G477" s="115"/>
      <c r="H477" s="115"/>
      <c r="I477" s="115"/>
      <c r="J477" s="66"/>
      <c r="K477" s="66"/>
      <c r="L477" s="66"/>
      <c r="M477" s="66"/>
      <c r="N477" s="66"/>
      <c r="O477" s="66"/>
      <c r="P477" s="66"/>
    </row>
    <row r="478" spans="1:16" s="8" customFormat="1" ht="15.75">
      <c r="A478" s="72"/>
      <c r="B478" s="87"/>
      <c r="C478" s="88"/>
      <c r="D478" s="88"/>
      <c r="E478" s="88"/>
      <c r="F478" s="104"/>
      <c r="G478" s="89"/>
      <c r="H478" s="89"/>
      <c r="I478" s="89"/>
      <c r="J478" s="66"/>
      <c r="K478" s="66"/>
      <c r="L478" s="66"/>
      <c r="M478" s="66"/>
      <c r="N478" s="66"/>
      <c r="O478" s="66"/>
      <c r="P478" s="66"/>
    </row>
    <row r="479" spans="1:16" ht="15.75">
      <c r="A479" s="72"/>
      <c r="B479" s="67"/>
      <c r="C479" s="68"/>
      <c r="D479" s="68"/>
      <c r="E479" s="68"/>
      <c r="F479" s="94"/>
      <c r="G479" s="66"/>
      <c r="H479" s="66"/>
      <c r="I479" s="66"/>
      <c r="J479" s="66"/>
      <c r="K479" s="66"/>
      <c r="L479" s="66"/>
      <c r="M479" s="77"/>
      <c r="N479" s="66"/>
      <c r="O479" s="66"/>
      <c r="P479" s="66"/>
    </row>
    <row r="480" spans="1:16" s="8" customFormat="1" ht="18">
      <c r="B480" s="112" t="s">
        <v>251</v>
      </c>
      <c r="C480" s="112"/>
      <c r="D480" s="112"/>
      <c r="E480" s="112"/>
      <c r="F480" s="112"/>
      <c r="G480" s="112"/>
      <c r="H480" s="112"/>
      <c r="I480" s="112"/>
      <c r="K480" s="66"/>
      <c r="L480" s="66"/>
      <c r="M480" s="77"/>
      <c r="N480" s="66"/>
      <c r="O480" s="66"/>
      <c r="P480" s="66"/>
    </row>
    <row r="481" spans="1:16" ht="18.75" thickBot="1">
      <c r="B481" s="3" t="s">
        <v>214</v>
      </c>
      <c r="C481" s="8"/>
      <c r="D481" s="8"/>
      <c r="E481" s="66"/>
      <c r="F481" s="94"/>
      <c r="G481" s="66"/>
      <c r="H481" s="66"/>
      <c r="I481" s="66"/>
      <c r="J481" s="66"/>
      <c r="K481" s="66"/>
      <c r="L481" s="66"/>
      <c r="M481" s="66"/>
      <c r="N481" s="66"/>
      <c r="O481" s="66"/>
      <c r="P481" s="66"/>
    </row>
    <row r="482" spans="1:16" ht="32.25" thickBot="1">
      <c r="A482" s="73">
        <v>44</v>
      </c>
      <c r="B482" s="85" t="s">
        <v>211</v>
      </c>
      <c r="C482" s="9" t="s">
        <v>199</v>
      </c>
      <c r="D482" s="9" t="s">
        <v>200</v>
      </c>
      <c r="E482" s="66"/>
      <c r="F482" s="94"/>
      <c r="G482" s="66"/>
      <c r="H482" s="66"/>
      <c r="I482" s="66"/>
      <c r="J482" s="66"/>
      <c r="K482" s="66"/>
      <c r="L482" s="66"/>
      <c r="M482" s="66"/>
      <c r="N482" s="66"/>
      <c r="O482" s="66"/>
      <c r="P482" s="66"/>
    </row>
    <row r="483" spans="1:16" ht="18">
      <c r="A483" s="66"/>
      <c r="B483" s="46" t="s">
        <v>98</v>
      </c>
      <c r="C483" s="47">
        <v>50.373923839</v>
      </c>
      <c r="D483" s="48">
        <f>C483/301</f>
        <v>0.16735522870099667</v>
      </c>
      <c r="E483" s="66"/>
      <c r="F483" s="94"/>
      <c r="G483" s="66"/>
      <c r="H483" s="66"/>
      <c r="I483" s="66"/>
      <c r="J483" s="66"/>
      <c r="K483" s="66"/>
      <c r="L483" s="66"/>
      <c r="M483" s="66"/>
      <c r="N483" s="66"/>
      <c r="O483" s="66"/>
      <c r="P483" s="66"/>
    </row>
    <row r="484" spans="1:16">
      <c r="A484" s="66"/>
      <c r="B484" s="45">
        <v>2</v>
      </c>
      <c r="C484" s="12">
        <v>31.443659566000001</v>
      </c>
      <c r="D484" s="20">
        <f>C484/301</f>
        <v>0.104463985269103</v>
      </c>
      <c r="E484" s="66"/>
      <c r="F484" s="94"/>
      <c r="G484" s="66"/>
      <c r="H484" s="66"/>
      <c r="I484" s="66"/>
      <c r="J484" s="66"/>
      <c r="K484" s="66"/>
      <c r="L484" s="66"/>
      <c r="M484" s="66"/>
      <c r="N484" s="66"/>
      <c r="O484" s="66"/>
      <c r="P484" s="66"/>
    </row>
    <row r="485" spans="1:16">
      <c r="A485" s="66"/>
      <c r="B485" s="45">
        <v>3</v>
      </c>
      <c r="C485" s="12">
        <v>73.158320856000003</v>
      </c>
      <c r="D485" s="20">
        <f t="shared" ref="D485:D488" si="235">C485/301</f>
        <v>0.24305089985382061</v>
      </c>
      <c r="E485" s="66"/>
      <c r="F485" s="94"/>
      <c r="G485" s="66"/>
      <c r="H485" s="66"/>
      <c r="I485" s="66"/>
      <c r="J485" s="66"/>
      <c r="K485" s="66"/>
      <c r="L485" s="66"/>
      <c r="M485" s="66"/>
      <c r="N485" s="66"/>
      <c r="O485" s="66"/>
      <c r="P485" s="66"/>
    </row>
    <row r="486" spans="1:16">
      <c r="A486" s="66"/>
      <c r="B486" s="45">
        <v>4</v>
      </c>
      <c r="C486" s="12">
        <v>58.968131595999999</v>
      </c>
      <c r="D486" s="20">
        <f t="shared" si="235"/>
        <v>0.19590741394019934</v>
      </c>
      <c r="E486" s="66"/>
      <c r="F486" s="94"/>
      <c r="G486" s="66"/>
      <c r="H486" s="66"/>
      <c r="I486" s="66"/>
      <c r="J486" s="66"/>
      <c r="K486" s="66"/>
      <c r="L486" s="66"/>
      <c r="M486" s="66"/>
      <c r="N486" s="66"/>
      <c r="O486" s="66"/>
      <c r="P486" s="66"/>
    </row>
    <row r="487" spans="1:16" ht="18">
      <c r="A487" s="66"/>
      <c r="B487" s="37" t="s">
        <v>99</v>
      </c>
      <c r="C487" s="12">
        <v>50.728519227</v>
      </c>
      <c r="D487" s="20">
        <f t="shared" si="235"/>
        <v>0.16853328646843854</v>
      </c>
      <c r="E487" s="66"/>
      <c r="F487" s="94"/>
      <c r="G487" s="66"/>
      <c r="H487" s="66"/>
      <c r="I487" s="66"/>
      <c r="J487" s="66"/>
      <c r="K487" s="66"/>
      <c r="L487" s="66"/>
      <c r="M487" s="66"/>
      <c r="N487" s="66"/>
      <c r="O487" s="66"/>
      <c r="P487" s="66"/>
    </row>
    <row r="488" spans="1:16">
      <c r="A488" s="66"/>
      <c r="B488" s="45" t="s">
        <v>100</v>
      </c>
      <c r="C488" s="12">
        <v>36.403315693000003</v>
      </c>
      <c r="D488" s="20">
        <f t="shared" si="235"/>
        <v>0.12094124814950168</v>
      </c>
      <c r="E488" s="66"/>
      <c r="F488" s="94"/>
      <c r="G488" s="66"/>
      <c r="H488" s="66"/>
      <c r="I488" s="66"/>
      <c r="J488" s="66"/>
      <c r="K488" s="66"/>
      <c r="L488" s="66"/>
      <c r="M488" s="66"/>
      <c r="N488" s="66"/>
      <c r="O488" s="66"/>
      <c r="P488" s="66"/>
    </row>
    <row r="489" spans="1:16" ht="18.75" thickBot="1">
      <c r="A489" s="66"/>
      <c r="B489" s="38" t="s">
        <v>157</v>
      </c>
      <c r="C489" s="22">
        <f>SUM(C483:C488)</f>
        <v>301.07587077700003</v>
      </c>
      <c r="D489" s="39">
        <f>SUM(D483:D488)</f>
        <v>1.0002520623820597</v>
      </c>
      <c r="E489" s="66"/>
      <c r="F489" s="94"/>
      <c r="G489" s="66"/>
      <c r="H489" s="66"/>
      <c r="I489" s="66"/>
      <c r="J489" s="66"/>
      <c r="K489" s="66"/>
      <c r="L489" s="66"/>
      <c r="M489" s="66"/>
      <c r="N489" s="66"/>
      <c r="O489" s="66"/>
      <c r="P489" s="66"/>
    </row>
    <row r="490" spans="1:16" ht="36.75" thickBot="1">
      <c r="A490" s="73">
        <v>45</v>
      </c>
      <c r="B490" s="85" t="s">
        <v>101</v>
      </c>
      <c r="C490" s="9" t="s">
        <v>199</v>
      </c>
      <c r="D490" s="9" t="s">
        <v>200</v>
      </c>
      <c r="E490" s="66"/>
      <c r="F490" s="94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1:16" ht="18">
      <c r="A491" s="66"/>
      <c r="B491" s="46" t="s">
        <v>98</v>
      </c>
      <c r="C491" s="47">
        <v>54.836863344000001</v>
      </c>
      <c r="D491" s="48">
        <f>C491/301</f>
        <v>0.18218227024584718</v>
      </c>
      <c r="E491" s="66"/>
      <c r="F491" s="94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1:16">
      <c r="A492" s="66"/>
      <c r="B492" s="45">
        <v>2</v>
      </c>
      <c r="C492" s="12">
        <v>41.392713700000002</v>
      </c>
      <c r="D492" s="20">
        <f>C492/301</f>
        <v>0.13751732126245847</v>
      </c>
      <c r="E492" s="66"/>
      <c r="F492" s="94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1:16">
      <c r="A493" s="66"/>
      <c r="B493" s="45">
        <v>3</v>
      </c>
      <c r="C493" s="12">
        <v>72.954787143000004</v>
      </c>
      <c r="D493" s="20">
        <f t="shared" ref="D493:D496" si="236">C493/301</f>
        <v>0.24237470811627909</v>
      </c>
      <c r="E493" s="66"/>
      <c r="F493" s="94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1:16">
      <c r="A494" s="66"/>
      <c r="B494" s="45">
        <v>4</v>
      </c>
      <c r="C494" s="12">
        <v>37.653465832000002</v>
      </c>
      <c r="D494" s="20">
        <f t="shared" si="236"/>
        <v>0.12509457087043191</v>
      </c>
      <c r="E494" s="66"/>
      <c r="F494" s="94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1:16" ht="18">
      <c r="A495" s="66"/>
      <c r="B495" s="37" t="s">
        <v>99</v>
      </c>
      <c r="C495" s="12">
        <v>50.024161835000001</v>
      </c>
      <c r="D495" s="20">
        <f t="shared" si="236"/>
        <v>0.16619322868770764</v>
      </c>
      <c r="E495" s="66"/>
      <c r="F495" s="94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1:16">
      <c r="A496" s="66"/>
      <c r="B496" s="45" t="s">
        <v>100</v>
      </c>
      <c r="C496" s="12">
        <v>44.213878921999999</v>
      </c>
      <c r="D496" s="20">
        <f t="shared" si="236"/>
        <v>0.14688996319601327</v>
      </c>
      <c r="E496" s="66"/>
      <c r="F496" s="94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1:16" ht="18.75" thickBot="1">
      <c r="A497" s="66"/>
      <c r="B497" s="38" t="s">
        <v>157</v>
      </c>
      <c r="C497" s="22">
        <f>SUM(C491:C496)</f>
        <v>301.07587077599999</v>
      </c>
      <c r="D497" s="39">
        <f>SUM(D491:D496)</f>
        <v>1.0002520623787374</v>
      </c>
      <c r="E497" s="66"/>
      <c r="F497" s="94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1:16" ht="18.75" thickBot="1">
      <c r="A498" s="73">
        <v>46</v>
      </c>
      <c r="B498" s="85" t="s">
        <v>102</v>
      </c>
      <c r="C498" s="9" t="s">
        <v>199</v>
      </c>
      <c r="D498" s="9" t="s">
        <v>200</v>
      </c>
      <c r="E498" s="66"/>
      <c r="F498" s="94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1:16" ht="18">
      <c r="A499" s="66"/>
      <c r="B499" s="46" t="s">
        <v>98</v>
      </c>
      <c r="C499" s="47">
        <v>54.370309173000003</v>
      </c>
      <c r="D499" s="48">
        <f>C499/301</f>
        <v>0.18063225638870434</v>
      </c>
      <c r="E499" s="66"/>
      <c r="F499" s="94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1:16">
      <c r="A500" s="66"/>
      <c r="B500" s="45">
        <v>2</v>
      </c>
      <c r="C500" s="12">
        <v>25.610904661999999</v>
      </c>
      <c r="D500" s="20">
        <f>C500/301</f>
        <v>8.5086062000000004E-2</v>
      </c>
      <c r="E500" s="66"/>
      <c r="F500" s="94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1:16">
      <c r="A501" s="66"/>
      <c r="B501" s="45">
        <v>3</v>
      </c>
      <c r="C501" s="12">
        <v>46.232948718000003</v>
      </c>
      <c r="D501" s="20">
        <f t="shared" ref="D501:D504" si="237">C501/301</f>
        <v>0.15359783627242526</v>
      </c>
      <c r="E501" s="66"/>
      <c r="F501" s="94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1:16">
      <c r="A502" s="66"/>
      <c r="B502" s="45">
        <v>4</v>
      </c>
      <c r="C502" s="12">
        <v>42.411929968000003</v>
      </c>
      <c r="D502" s="20">
        <f t="shared" si="237"/>
        <v>0.14090342182059801</v>
      </c>
      <c r="E502" s="66"/>
      <c r="F502" s="94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1:16" ht="18">
      <c r="A503" s="66"/>
      <c r="B503" s="37" t="s">
        <v>99</v>
      </c>
      <c r="C503" s="12">
        <v>39.058869848999997</v>
      </c>
      <c r="D503" s="20">
        <f t="shared" si="237"/>
        <v>0.12976368720598006</v>
      </c>
      <c r="E503" s="66"/>
      <c r="F503" s="94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1:16">
      <c r="A504" s="66"/>
      <c r="B504" s="45" t="s">
        <v>100</v>
      </c>
      <c r="C504" s="12">
        <v>93.390908405999994</v>
      </c>
      <c r="D504" s="20">
        <f t="shared" si="237"/>
        <v>0.31026879869102986</v>
      </c>
      <c r="E504" s="66"/>
      <c r="F504" s="94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1:16" ht="18.75" thickBot="1">
      <c r="A505" s="66"/>
      <c r="B505" s="38" t="s">
        <v>157</v>
      </c>
      <c r="C505" s="22">
        <f>SUM(C499:C504)</f>
        <v>301.07587077599999</v>
      </c>
      <c r="D505" s="39">
        <f>SUM(D499:D504)</f>
        <v>1.0002520623787374</v>
      </c>
      <c r="E505" s="66"/>
      <c r="F505" s="94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1:16" ht="18.75" thickBot="1">
      <c r="A506" s="73">
        <v>47</v>
      </c>
      <c r="B506" s="85" t="s">
        <v>103</v>
      </c>
      <c r="C506" s="9" t="s">
        <v>199</v>
      </c>
      <c r="D506" s="9" t="s">
        <v>200</v>
      </c>
      <c r="E506" s="66"/>
      <c r="F506" s="94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1:16" ht="18">
      <c r="A507" s="66"/>
      <c r="B507" s="46" t="s">
        <v>98</v>
      </c>
      <c r="C507" s="47">
        <v>48.768555247000002</v>
      </c>
      <c r="D507" s="48">
        <f>C507/301</f>
        <v>0.16202177822923589</v>
      </c>
      <c r="E507" s="66"/>
      <c r="F507" s="94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1:16">
      <c r="A508" s="66"/>
      <c r="B508" s="45">
        <v>2</v>
      </c>
      <c r="C508" s="12">
        <v>31.607419528000001</v>
      </c>
      <c r="D508" s="20">
        <f>C508/301</f>
        <v>0.10500803829900332</v>
      </c>
      <c r="E508" s="66"/>
      <c r="F508" s="94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1:16">
      <c r="A509" s="66"/>
      <c r="B509" s="45">
        <v>3</v>
      </c>
      <c r="C509" s="12">
        <v>44.581746457999998</v>
      </c>
      <c r="D509" s="20">
        <f t="shared" ref="D509:D512" si="238">C509/301</f>
        <v>0.1481121144784053</v>
      </c>
      <c r="E509" s="66"/>
      <c r="F509" s="94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1:16">
      <c r="A510" s="66"/>
      <c r="B510" s="45">
        <v>4</v>
      </c>
      <c r="C510" s="12">
        <v>48.509306527</v>
      </c>
      <c r="D510" s="20">
        <f t="shared" si="238"/>
        <v>0.16116048680066444</v>
      </c>
      <c r="E510" s="66"/>
      <c r="F510" s="94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1:16" ht="18">
      <c r="A511" s="66"/>
      <c r="B511" s="37" t="s">
        <v>99</v>
      </c>
      <c r="C511" s="12">
        <v>50.018366508</v>
      </c>
      <c r="D511" s="20">
        <f t="shared" si="238"/>
        <v>0.16617397510963455</v>
      </c>
      <c r="E511" s="66"/>
      <c r="F511" s="94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1:16">
      <c r="A512" s="66"/>
      <c r="B512" s="45" t="s">
        <v>100</v>
      </c>
      <c r="C512" s="12">
        <v>77.590476508999998</v>
      </c>
      <c r="D512" s="20">
        <f t="shared" si="238"/>
        <v>0.25777566946511626</v>
      </c>
      <c r="E512" s="66"/>
      <c r="F512" s="94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1:16" ht="18.75" thickBot="1">
      <c r="A513" s="66"/>
      <c r="B513" s="38" t="s">
        <v>157</v>
      </c>
      <c r="C513" s="22">
        <f>SUM(C507:C512)</f>
        <v>301.07587077699998</v>
      </c>
      <c r="D513" s="39">
        <f>SUM(D507:D512)</f>
        <v>1.0002520623820599</v>
      </c>
      <c r="E513" s="66"/>
      <c r="F513" s="94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1:16" ht="18.75" thickBot="1">
      <c r="A514" s="73">
        <v>48</v>
      </c>
      <c r="B514" s="85" t="s">
        <v>104</v>
      </c>
      <c r="C514" s="9" t="s">
        <v>199</v>
      </c>
      <c r="D514" s="9" t="s">
        <v>200</v>
      </c>
      <c r="E514" s="66"/>
      <c r="F514" s="94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1:16" ht="18">
      <c r="A515" s="66"/>
      <c r="B515" s="46" t="s">
        <v>98</v>
      </c>
      <c r="C515" s="47">
        <v>24.748396093</v>
      </c>
      <c r="D515" s="48">
        <f>C515/301</f>
        <v>8.2220585026578072E-2</v>
      </c>
      <c r="E515" s="66"/>
      <c r="F515" s="94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1:16">
      <c r="A516" s="66"/>
      <c r="B516" s="45">
        <v>2</v>
      </c>
      <c r="C516" s="12">
        <v>18.410991219</v>
      </c>
      <c r="D516" s="20">
        <f>C516/301</f>
        <v>6.1166083784053152E-2</v>
      </c>
      <c r="E516" s="66"/>
      <c r="F516" s="94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1:16">
      <c r="A517" s="66"/>
      <c r="B517" s="45">
        <v>3</v>
      </c>
      <c r="C517" s="12">
        <v>49.571778715999997</v>
      </c>
      <c r="D517" s="20">
        <f t="shared" ref="D517:D520" si="239">C517/301</f>
        <v>0.16469029473754151</v>
      </c>
      <c r="E517" s="66"/>
      <c r="F517" s="94"/>
      <c r="G517" s="66"/>
      <c r="H517" s="66"/>
      <c r="I517" s="66"/>
      <c r="J517" s="66"/>
      <c r="K517" s="66"/>
      <c r="L517" s="66"/>
      <c r="M517" s="66"/>
      <c r="N517" s="66"/>
      <c r="O517" s="66"/>
      <c r="P517" s="66"/>
    </row>
    <row r="518" spans="1:16">
      <c r="A518" s="66"/>
      <c r="B518" s="45">
        <v>4</v>
      </c>
      <c r="C518" s="12">
        <v>73.299640487999994</v>
      </c>
      <c r="D518" s="20">
        <f t="shared" si="239"/>
        <v>0.24352040029235877</v>
      </c>
      <c r="E518" s="66"/>
      <c r="F518" s="94"/>
      <c r="G518" s="66"/>
      <c r="H518" s="66"/>
      <c r="I518" s="66"/>
      <c r="J518" s="66"/>
      <c r="K518" s="66"/>
      <c r="L518" s="66"/>
      <c r="M518" s="66"/>
      <c r="N518" s="66"/>
      <c r="O518" s="66"/>
      <c r="P518" s="66"/>
    </row>
    <row r="519" spans="1:16" ht="18">
      <c r="A519" s="66"/>
      <c r="B519" s="37" t="s">
        <v>99</v>
      </c>
      <c r="C519" s="12">
        <v>102.96861054</v>
      </c>
      <c r="D519" s="20">
        <f t="shared" si="239"/>
        <v>0.34208840710963456</v>
      </c>
      <c r="E519" s="66"/>
      <c r="F519" s="94"/>
      <c r="G519" s="66"/>
      <c r="H519" s="66"/>
      <c r="I519" s="66"/>
      <c r="J519" s="66"/>
      <c r="K519" s="66"/>
      <c r="L519" s="66"/>
      <c r="M519" s="66"/>
      <c r="N519" s="66"/>
      <c r="O519" s="66"/>
      <c r="P519" s="66"/>
    </row>
    <row r="520" spans="1:16">
      <c r="A520" s="66"/>
      <c r="B520" s="45" t="s">
        <v>100</v>
      </c>
      <c r="C520" s="12">
        <v>32.076453723</v>
      </c>
      <c r="D520" s="20">
        <f t="shared" si="239"/>
        <v>0.10656629143853821</v>
      </c>
      <c r="E520" s="66"/>
      <c r="F520" s="94"/>
      <c r="G520" s="66"/>
      <c r="H520" s="66"/>
      <c r="I520" s="66"/>
      <c r="J520" s="66"/>
      <c r="K520" s="66"/>
      <c r="L520" s="66"/>
      <c r="M520" s="66"/>
      <c r="N520" s="66"/>
      <c r="O520" s="66"/>
      <c r="P520" s="66"/>
    </row>
    <row r="521" spans="1:16" ht="18.75" thickBot="1">
      <c r="A521" s="66"/>
      <c r="B521" s="38" t="s">
        <v>157</v>
      </c>
      <c r="C521" s="22">
        <f>SUM(C515:C520)</f>
        <v>301.07587077899996</v>
      </c>
      <c r="D521" s="39">
        <f>SUM(D515:D520)</f>
        <v>1.0002520623887041</v>
      </c>
      <c r="E521" s="66"/>
      <c r="F521" s="94"/>
      <c r="G521" s="66"/>
      <c r="H521" s="66"/>
      <c r="I521" s="66"/>
      <c r="J521" s="66"/>
      <c r="K521" s="66"/>
      <c r="L521" s="66"/>
      <c r="M521" s="66"/>
      <c r="N521" s="66"/>
      <c r="O521" s="66"/>
      <c r="P521" s="66"/>
    </row>
    <row r="522" spans="1:16" ht="18.75" thickBot="1">
      <c r="A522" s="73">
        <v>49</v>
      </c>
      <c r="B522" s="85" t="s">
        <v>105</v>
      </c>
      <c r="C522" s="9" t="s">
        <v>199</v>
      </c>
      <c r="D522" s="9" t="s">
        <v>200</v>
      </c>
      <c r="E522" s="66"/>
      <c r="F522" s="94"/>
      <c r="G522" s="66"/>
      <c r="H522" s="66"/>
      <c r="I522" s="66"/>
      <c r="J522" s="66"/>
      <c r="K522" s="66"/>
      <c r="L522" s="66"/>
      <c r="M522" s="66"/>
      <c r="N522" s="66"/>
      <c r="O522" s="66"/>
      <c r="P522" s="66"/>
    </row>
    <row r="523" spans="1:16" ht="18">
      <c r="A523" s="66"/>
      <c r="B523" s="46" t="s">
        <v>98</v>
      </c>
      <c r="C523" s="47">
        <v>20.105945735999999</v>
      </c>
      <c r="D523" s="48">
        <f>C523/301</f>
        <v>6.6797161913621256E-2</v>
      </c>
      <c r="E523" s="66"/>
      <c r="F523" s="94"/>
      <c r="G523" s="66"/>
      <c r="H523" s="66"/>
      <c r="I523" s="66"/>
      <c r="J523" s="66"/>
      <c r="K523" s="66"/>
      <c r="L523" s="66"/>
      <c r="M523" s="66"/>
      <c r="N523" s="66"/>
      <c r="O523" s="66"/>
      <c r="P523" s="66"/>
    </row>
    <row r="524" spans="1:16">
      <c r="A524" s="66"/>
      <c r="B524" s="45">
        <v>2</v>
      </c>
      <c r="C524" s="12">
        <v>22.796794615</v>
      </c>
      <c r="D524" s="20">
        <f>C524/301</f>
        <v>7.5736859186046515E-2</v>
      </c>
      <c r="E524" s="66"/>
      <c r="F524" s="94"/>
      <c r="G524" s="66"/>
      <c r="H524" s="66"/>
      <c r="I524" s="66"/>
      <c r="J524" s="66"/>
      <c r="K524" s="66"/>
      <c r="L524" s="66"/>
      <c r="M524" s="66"/>
      <c r="N524" s="66"/>
      <c r="O524" s="66"/>
      <c r="P524" s="66"/>
    </row>
    <row r="525" spans="1:16">
      <c r="A525" s="66"/>
      <c r="B525" s="45">
        <v>3</v>
      </c>
      <c r="C525" s="12">
        <v>54.52945588</v>
      </c>
      <c r="D525" s="20">
        <f t="shared" ref="D525:D528" si="240">C525/301</f>
        <v>0.18116098299003322</v>
      </c>
      <c r="E525" s="66"/>
      <c r="F525" s="94"/>
      <c r="G525" s="66"/>
      <c r="H525" s="66"/>
      <c r="I525" s="66"/>
      <c r="J525" s="66"/>
      <c r="K525" s="66"/>
      <c r="L525" s="66"/>
      <c r="M525" s="66"/>
      <c r="N525" s="66"/>
      <c r="O525" s="66"/>
      <c r="P525" s="66"/>
    </row>
    <row r="526" spans="1:16">
      <c r="A526" s="66"/>
      <c r="B526" s="45">
        <v>4</v>
      </c>
      <c r="C526" s="12">
        <v>66.123436028</v>
      </c>
      <c r="D526" s="20">
        <f t="shared" si="240"/>
        <v>0.21967918946179402</v>
      </c>
      <c r="E526" s="66"/>
      <c r="F526" s="94"/>
      <c r="G526" s="66"/>
      <c r="H526" s="66"/>
      <c r="I526" s="66"/>
      <c r="J526" s="66"/>
      <c r="K526" s="66"/>
      <c r="L526" s="66"/>
      <c r="M526" s="66"/>
      <c r="N526" s="66"/>
      <c r="O526" s="66"/>
      <c r="P526" s="66"/>
    </row>
    <row r="527" spans="1:16" ht="18">
      <c r="A527" s="66"/>
      <c r="B527" s="37" t="s">
        <v>99</v>
      </c>
      <c r="C527" s="12">
        <v>113.16413157</v>
      </c>
      <c r="D527" s="20">
        <f t="shared" si="240"/>
        <v>0.37596056999999999</v>
      </c>
      <c r="E527" s="66"/>
      <c r="F527" s="94"/>
      <c r="G527" s="66"/>
      <c r="H527" s="66"/>
      <c r="I527" s="66"/>
      <c r="J527" s="66"/>
      <c r="K527" s="66"/>
      <c r="L527" s="66"/>
      <c r="M527" s="66"/>
      <c r="N527" s="66"/>
      <c r="O527" s="66"/>
      <c r="P527" s="66"/>
    </row>
    <row r="528" spans="1:16">
      <c r="A528" s="66"/>
      <c r="B528" s="45" t="s">
        <v>100</v>
      </c>
      <c r="C528" s="12">
        <v>24.356106949000001</v>
      </c>
      <c r="D528" s="20">
        <f t="shared" si="240"/>
        <v>8.0917298833887041E-2</v>
      </c>
      <c r="E528" s="66"/>
      <c r="F528" s="94"/>
      <c r="G528" s="66"/>
      <c r="H528" s="66"/>
      <c r="I528" s="66"/>
      <c r="J528" s="66"/>
      <c r="K528" s="66"/>
      <c r="L528" s="66"/>
      <c r="M528" s="66"/>
      <c r="N528" s="66"/>
      <c r="O528" s="66"/>
      <c r="P528" s="66"/>
    </row>
    <row r="529" spans="1:16" ht="18.75" thickBot="1">
      <c r="A529" s="66"/>
      <c r="B529" s="38" t="s">
        <v>157</v>
      </c>
      <c r="C529" s="22">
        <f>SUM(C523:C528)</f>
        <v>301.07587077799997</v>
      </c>
      <c r="D529" s="39">
        <f>SUM(D523:D528)</f>
        <v>1.0002520623853821</v>
      </c>
      <c r="E529" s="66"/>
      <c r="F529" s="94"/>
      <c r="G529" s="66"/>
      <c r="H529" s="66"/>
      <c r="I529" s="66"/>
      <c r="J529" s="66"/>
      <c r="K529" s="66"/>
      <c r="L529" s="66"/>
      <c r="M529" s="66"/>
      <c r="N529" s="66"/>
      <c r="O529" s="66"/>
      <c r="P529" s="66"/>
    </row>
    <row r="530" spans="1:16" ht="15.75">
      <c r="A530" s="72"/>
      <c r="B530" s="70"/>
      <c r="C530" s="68"/>
      <c r="D530" s="68"/>
      <c r="E530" s="68"/>
      <c r="F530" s="94"/>
      <c r="G530" s="66"/>
      <c r="H530" s="66"/>
      <c r="I530" s="66"/>
      <c r="J530" s="66"/>
      <c r="K530" s="66"/>
      <c r="L530" s="66"/>
      <c r="M530" s="66"/>
      <c r="N530" s="66"/>
      <c r="O530" s="66"/>
      <c r="P530" s="66"/>
    </row>
    <row r="531" spans="1:16">
      <c r="A531" s="66"/>
      <c r="B531" s="67"/>
      <c r="C531" s="68"/>
      <c r="D531" s="68"/>
      <c r="E531" s="68"/>
      <c r="F531" s="94"/>
      <c r="G531" s="66"/>
      <c r="H531" s="66"/>
      <c r="I531" s="66"/>
      <c r="J531" s="66"/>
      <c r="K531" s="66"/>
      <c r="L531" s="66"/>
      <c r="M531" s="66"/>
      <c r="N531" s="66"/>
      <c r="O531" s="66"/>
      <c r="P531" s="66"/>
    </row>
    <row r="532" spans="1:16">
      <c r="A532" s="66"/>
      <c r="B532" s="67"/>
      <c r="C532" s="69"/>
      <c r="D532" s="69"/>
      <c r="E532" s="69"/>
      <c r="F532" s="105"/>
      <c r="G532" s="66"/>
      <c r="H532" s="66"/>
      <c r="I532" s="66"/>
      <c r="J532" s="66"/>
      <c r="K532" s="66"/>
      <c r="L532" s="66"/>
      <c r="M532" s="66"/>
      <c r="N532" s="66"/>
      <c r="O532" s="66"/>
      <c r="P532" s="66"/>
    </row>
    <row r="533" spans="1:16" ht="18.75" thickBot="1">
      <c r="B533" s="112" t="s">
        <v>217</v>
      </c>
      <c r="C533" s="112"/>
      <c r="D533" s="112"/>
      <c r="E533" s="112"/>
      <c r="F533" s="112"/>
      <c r="G533" s="112"/>
      <c r="H533" s="112"/>
      <c r="I533" s="112"/>
      <c r="L533" s="66"/>
      <c r="M533" s="66"/>
      <c r="N533" s="66"/>
      <c r="O533" s="66"/>
      <c r="P533" s="66"/>
    </row>
    <row r="534" spans="1:16" ht="15.75">
      <c r="A534" s="73">
        <v>50</v>
      </c>
      <c r="B534" s="29" t="s">
        <v>210</v>
      </c>
      <c r="C534" s="9" t="s">
        <v>199</v>
      </c>
      <c r="D534" s="9" t="s">
        <v>200</v>
      </c>
      <c r="E534" s="69"/>
      <c r="F534" s="105"/>
      <c r="G534" s="66"/>
      <c r="H534" s="66"/>
      <c r="I534" s="66"/>
      <c r="J534" s="66"/>
      <c r="K534" s="66"/>
      <c r="L534" s="66"/>
      <c r="M534" s="66"/>
      <c r="N534" s="66"/>
      <c r="O534" s="66"/>
      <c r="P534" s="66"/>
    </row>
    <row r="535" spans="1:16">
      <c r="A535" s="66"/>
      <c r="B535" s="44" t="s">
        <v>94</v>
      </c>
      <c r="C535" s="13">
        <v>2</v>
      </c>
      <c r="D535" s="18">
        <f>C535/C$540</f>
        <v>1.282051282051282E-2</v>
      </c>
      <c r="E535" s="69"/>
      <c r="F535" s="105"/>
      <c r="G535" s="66"/>
      <c r="H535" s="66"/>
      <c r="I535" s="66"/>
      <c r="J535" s="66"/>
      <c r="K535" s="66"/>
      <c r="L535" s="66"/>
      <c r="M535" s="66"/>
      <c r="N535" s="66"/>
      <c r="O535" s="66"/>
      <c r="P535" s="66"/>
    </row>
    <row r="536" spans="1:16">
      <c r="A536" s="66"/>
      <c r="B536" s="45" t="s">
        <v>106</v>
      </c>
      <c r="C536" s="15">
        <v>32</v>
      </c>
      <c r="D536" s="18">
        <f t="shared" ref="D536:D539" si="241">C536/C$540</f>
        <v>0.20512820512820512</v>
      </c>
      <c r="E536" s="69"/>
      <c r="F536" s="105"/>
      <c r="G536" s="66"/>
      <c r="H536" s="66"/>
      <c r="I536" s="66"/>
      <c r="J536" s="66"/>
      <c r="K536" s="66"/>
      <c r="L536" s="66"/>
      <c r="M536" s="66"/>
      <c r="N536" s="66"/>
      <c r="O536" s="66"/>
      <c r="P536" s="66"/>
    </row>
    <row r="537" spans="1:16">
      <c r="A537" s="66"/>
      <c r="B537" s="45" t="s">
        <v>107</v>
      </c>
      <c r="C537" s="15">
        <v>11</v>
      </c>
      <c r="D537" s="18">
        <f t="shared" si="241"/>
        <v>7.0512820512820512E-2</v>
      </c>
      <c r="E537" s="69"/>
      <c r="F537" s="105"/>
      <c r="G537" s="66"/>
      <c r="H537" s="66"/>
      <c r="I537" s="66"/>
      <c r="J537" s="66"/>
      <c r="K537" s="66"/>
      <c r="L537" s="66"/>
      <c r="M537" s="66"/>
      <c r="N537" s="66"/>
      <c r="O537" s="66"/>
      <c r="P537" s="66"/>
    </row>
    <row r="538" spans="1:16">
      <c r="A538" s="66"/>
      <c r="B538" s="45" t="s">
        <v>108</v>
      </c>
      <c r="C538" s="15">
        <v>58</v>
      </c>
      <c r="D538" s="18">
        <f t="shared" si="241"/>
        <v>0.37179487179487181</v>
      </c>
      <c r="E538" s="69"/>
      <c r="F538" s="105"/>
      <c r="G538" s="66"/>
      <c r="H538" s="66"/>
      <c r="I538" s="66"/>
      <c r="J538" s="66"/>
      <c r="K538" s="66"/>
      <c r="L538" s="66"/>
      <c r="M538" s="66"/>
      <c r="N538" s="66"/>
      <c r="O538" s="66"/>
      <c r="P538" s="66"/>
    </row>
    <row r="539" spans="1:16">
      <c r="A539" s="66"/>
      <c r="B539" s="45" t="s">
        <v>109</v>
      </c>
      <c r="C539" s="15">
        <v>53</v>
      </c>
      <c r="D539" s="18">
        <f t="shared" si="241"/>
        <v>0.33974358974358976</v>
      </c>
      <c r="E539" s="69"/>
      <c r="F539" s="105"/>
      <c r="G539" s="66"/>
      <c r="H539" s="66"/>
      <c r="I539" s="66"/>
      <c r="J539" s="66"/>
      <c r="K539" s="66"/>
      <c r="L539" s="66"/>
      <c r="M539" s="66"/>
      <c r="N539" s="66"/>
      <c r="O539" s="66"/>
      <c r="P539" s="66"/>
    </row>
    <row r="540" spans="1:16" ht="15.75" thickBot="1">
      <c r="A540" s="66"/>
      <c r="B540" s="40" t="s">
        <v>157</v>
      </c>
      <c r="C540" s="23">
        <f>SUM(C535:C539)</f>
        <v>156</v>
      </c>
      <c r="D540" s="39">
        <f>SUM(D535:D539)</f>
        <v>1</v>
      </c>
      <c r="E540" s="69"/>
      <c r="F540" s="105"/>
      <c r="G540" s="66"/>
      <c r="H540" s="66"/>
      <c r="I540" s="66"/>
      <c r="J540" s="66"/>
      <c r="K540" s="66"/>
      <c r="L540" s="66"/>
      <c r="M540" s="66"/>
      <c r="N540" s="66"/>
      <c r="O540" s="66"/>
      <c r="P540" s="66"/>
    </row>
    <row r="541" spans="1:16" ht="15.75" thickBot="1">
      <c r="A541" s="66"/>
      <c r="B541" s="8"/>
      <c r="C541" s="5"/>
      <c r="D541" s="5"/>
      <c r="E541" s="69"/>
      <c r="F541" s="105"/>
      <c r="G541" s="66"/>
      <c r="H541" s="66"/>
      <c r="I541" s="66"/>
      <c r="J541" s="66"/>
      <c r="K541" s="66"/>
      <c r="L541" s="66"/>
      <c r="M541" s="66"/>
      <c r="N541" s="66"/>
      <c r="O541" s="66"/>
      <c r="P541" s="66"/>
    </row>
    <row r="542" spans="1:16" ht="15.75">
      <c r="A542" s="66"/>
      <c r="B542" s="6" t="s">
        <v>215</v>
      </c>
      <c r="C542" s="9" t="s">
        <v>47</v>
      </c>
      <c r="D542" s="9" t="s">
        <v>49</v>
      </c>
      <c r="E542" s="9" t="s">
        <v>158</v>
      </c>
      <c r="F542" s="106"/>
      <c r="G542" s="66"/>
      <c r="H542" s="66"/>
      <c r="I542" s="66"/>
      <c r="J542" s="66"/>
      <c r="K542" s="66"/>
      <c r="L542" s="66"/>
      <c r="M542" s="66"/>
      <c r="N542" s="66"/>
      <c r="O542" s="66"/>
      <c r="P542" s="66"/>
    </row>
    <row r="543" spans="1:16" ht="18.75">
      <c r="A543" s="73">
        <v>51</v>
      </c>
      <c r="B543" s="41" t="s">
        <v>201</v>
      </c>
      <c r="C543" s="13">
        <v>117</v>
      </c>
      <c r="D543" s="13">
        <v>37</v>
      </c>
      <c r="E543" s="18">
        <f>C543/154</f>
        <v>0.75974025974025972</v>
      </c>
      <c r="F543" s="107"/>
      <c r="G543" s="66"/>
      <c r="H543" s="66"/>
      <c r="I543" s="66"/>
      <c r="J543" s="66"/>
      <c r="K543" s="66"/>
      <c r="L543" s="66"/>
      <c r="M543" s="66"/>
      <c r="N543" s="66"/>
      <c r="O543" s="66"/>
      <c r="P543" s="66"/>
    </row>
    <row r="544" spans="1:16" ht="18.75">
      <c r="A544" s="73">
        <v>52</v>
      </c>
      <c r="B544" s="42" t="s">
        <v>202</v>
      </c>
      <c r="C544" s="15">
        <v>117</v>
      </c>
      <c r="D544" s="15">
        <v>37</v>
      </c>
      <c r="E544" s="20">
        <f t="shared" ref="E544:E547" si="242">C544/154</f>
        <v>0.75974025974025972</v>
      </c>
      <c r="F544" s="107"/>
      <c r="G544" s="66"/>
      <c r="H544" s="66"/>
      <c r="I544" s="66"/>
      <c r="J544" s="66"/>
      <c r="K544" s="66"/>
      <c r="L544" s="66"/>
      <c r="M544" s="66"/>
      <c r="N544" s="66"/>
      <c r="O544" s="66"/>
      <c r="P544" s="66"/>
    </row>
    <row r="545" spans="1:16" ht="18.75">
      <c r="A545" s="73">
        <v>53</v>
      </c>
      <c r="B545" s="42" t="s">
        <v>203</v>
      </c>
      <c r="C545" s="15">
        <v>78</v>
      </c>
      <c r="D545" s="15">
        <v>76</v>
      </c>
      <c r="E545" s="20">
        <f t="shared" si="242"/>
        <v>0.50649350649350644</v>
      </c>
      <c r="F545" s="107"/>
      <c r="G545" s="66"/>
      <c r="H545" s="66"/>
      <c r="I545" s="66"/>
      <c r="J545" s="66"/>
      <c r="K545" s="66"/>
      <c r="L545" s="66"/>
      <c r="M545" s="66"/>
      <c r="N545" s="66"/>
      <c r="O545" s="66"/>
      <c r="P545" s="66"/>
    </row>
    <row r="546" spans="1:16" ht="18.75">
      <c r="A546" s="73">
        <v>54</v>
      </c>
      <c r="B546" s="42" t="s">
        <v>204</v>
      </c>
      <c r="C546" s="15">
        <v>115</v>
      </c>
      <c r="D546" s="15">
        <v>39</v>
      </c>
      <c r="E546" s="20">
        <f t="shared" si="242"/>
        <v>0.74675324675324672</v>
      </c>
      <c r="F546" s="107"/>
      <c r="G546" s="66"/>
      <c r="H546" s="66"/>
      <c r="I546" s="66"/>
      <c r="J546" s="66"/>
      <c r="K546" s="66"/>
      <c r="L546" s="66"/>
      <c r="M546" s="66"/>
      <c r="N546" s="66"/>
      <c r="O546" s="66"/>
      <c r="P546" s="66"/>
    </row>
    <row r="547" spans="1:16" ht="19.5" thickBot="1">
      <c r="A547" s="73">
        <v>55</v>
      </c>
      <c r="B547" s="43" t="s">
        <v>205</v>
      </c>
      <c r="C547" s="23">
        <v>56</v>
      </c>
      <c r="D547" s="23">
        <v>98</v>
      </c>
      <c r="E547" s="39">
        <f t="shared" si="242"/>
        <v>0.36363636363636365</v>
      </c>
      <c r="F547" s="107"/>
      <c r="G547" s="66"/>
      <c r="H547" s="66"/>
      <c r="I547" s="66"/>
      <c r="J547" s="66"/>
      <c r="K547" s="66"/>
      <c r="L547" s="66"/>
      <c r="M547" s="66"/>
      <c r="N547" s="66"/>
      <c r="O547" s="66"/>
      <c r="P547" s="66"/>
    </row>
    <row r="548" spans="1:16">
      <c r="A548" s="66"/>
      <c r="B548" s="8"/>
      <c r="C548" s="5"/>
      <c r="D548" s="5"/>
      <c r="E548" s="5"/>
      <c r="F548" s="108"/>
      <c r="G548" s="66"/>
      <c r="H548" s="66"/>
      <c r="I548" s="66"/>
      <c r="J548" s="66"/>
      <c r="K548" s="66"/>
      <c r="L548" s="66"/>
      <c r="M548" s="66"/>
      <c r="N548" s="66"/>
      <c r="O548" s="66"/>
      <c r="P548" s="66"/>
    </row>
    <row r="549" spans="1:16">
      <c r="A549" s="66"/>
      <c r="B549" s="8"/>
      <c r="C549" s="5"/>
      <c r="D549" s="5"/>
      <c r="E549" s="5"/>
      <c r="F549" s="108"/>
      <c r="G549" s="66"/>
      <c r="H549" s="66"/>
      <c r="I549" s="66"/>
      <c r="J549" s="66"/>
      <c r="K549" s="66"/>
      <c r="L549" s="66"/>
      <c r="M549" s="66"/>
      <c r="N549" s="66"/>
      <c r="O549" s="66"/>
      <c r="P549" s="66"/>
    </row>
    <row r="550" spans="1:16" ht="18">
      <c r="A550" s="66"/>
      <c r="B550" s="112" t="s">
        <v>247</v>
      </c>
      <c r="C550" s="112"/>
      <c r="D550" s="112"/>
      <c r="E550" s="112"/>
      <c r="F550" s="112"/>
      <c r="G550" s="112"/>
      <c r="H550" s="112"/>
      <c r="I550" s="112"/>
      <c r="J550" s="66"/>
      <c r="K550" s="66"/>
      <c r="L550" s="66"/>
      <c r="M550" s="66"/>
      <c r="N550" s="66"/>
      <c r="O550" s="66"/>
      <c r="P550" s="66"/>
    </row>
    <row r="551" spans="1:16" ht="15.75" thickBot="1">
      <c r="A551" s="66"/>
      <c r="B551" s="8"/>
      <c r="C551" s="5"/>
      <c r="D551" s="5"/>
      <c r="E551" s="5"/>
      <c r="F551" s="108"/>
      <c r="G551" s="8"/>
      <c r="H551" s="66"/>
      <c r="I551" s="66"/>
      <c r="J551" s="66"/>
      <c r="K551" s="66"/>
      <c r="L551" s="66"/>
      <c r="M551" s="66"/>
      <c r="N551" s="66"/>
      <c r="O551" s="66"/>
      <c r="P551" s="66"/>
    </row>
    <row r="552" spans="1:16" ht="15.75" thickBot="1">
      <c r="A552" s="66"/>
      <c r="B552" s="8"/>
      <c r="C552" s="114" t="s">
        <v>156</v>
      </c>
      <c r="D552" s="114"/>
      <c r="E552" s="114" t="s">
        <v>155</v>
      </c>
      <c r="F552" s="114"/>
      <c r="G552" s="114"/>
      <c r="H552" s="66"/>
      <c r="I552" s="66"/>
      <c r="J552" s="66"/>
      <c r="K552" s="66"/>
      <c r="L552" s="66"/>
      <c r="M552" s="66"/>
      <c r="N552" s="66"/>
      <c r="O552" s="66"/>
      <c r="P552" s="66"/>
    </row>
    <row r="553" spans="1:16" ht="18.75" thickBot="1">
      <c r="A553" s="73">
        <v>56</v>
      </c>
      <c r="B553" s="29" t="s">
        <v>206</v>
      </c>
      <c r="C553" s="9" t="s">
        <v>199</v>
      </c>
      <c r="D553" s="9" t="s">
        <v>200</v>
      </c>
      <c r="E553" s="9" t="s">
        <v>199</v>
      </c>
      <c r="F553" s="96"/>
      <c r="G553" s="9" t="s">
        <v>200</v>
      </c>
      <c r="H553" s="66"/>
      <c r="I553" s="66"/>
      <c r="J553" s="66"/>
      <c r="K553" s="66"/>
      <c r="L553" s="66"/>
      <c r="M553" s="66"/>
      <c r="N553" s="66"/>
      <c r="O553" s="66"/>
      <c r="P553" s="66"/>
    </row>
    <row r="554" spans="1:16" ht="18">
      <c r="A554" s="66"/>
      <c r="B554" s="37" t="s">
        <v>114</v>
      </c>
      <c r="C554" s="15">
        <v>0</v>
      </c>
      <c r="D554" s="79">
        <f>C554/154</f>
        <v>0</v>
      </c>
      <c r="E554" s="47">
        <v>180.27208447999999</v>
      </c>
      <c r="F554" s="109"/>
      <c r="G554" s="78">
        <f>E554/301</f>
        <v>0.59891057966777406</v>
      </c>
      <c r="H554" s="66"/>
      <c r="I554" s="66"/>
      <c r="J554" s="66"/>
      <c r="K554" s="66"/>
      <c r="L554" s="66"/>
      <c r="M554" s="66"/>
      <c r="N554" s="66"/>
      <c r="O554" s="66"/>
      <c r="P554" s="66"/>
    </row>
    <row r="555" spans="1:16" ht="18">
      <c r="A555" s="66"/>
      <c r="B555" s="37" t="s">
        <v>113</v>
      </c>
      <c r="C555" s="15">
        <v>35</v>
      </c>
      <c r="D555" s="20">
        <f t="shared" ref="D555:D559" si="243">C555/154</f>
        <v>0.22727272727272727</v>
      </c>
      <c r="E555" s="12">
        <v>41.971178389000002</v>
      </c>
      <c r="F555" s="110"/>
      <c r="G555" s="79">
        <f>E555/301</f>
        <v>0.13943913086046511</v>
      </c>
      <c r="H555" s="66"/>
      <c r="I555" s="66"/>
      <c r="J555" s="66"/>
      <c r="K555" s="66"/>
      <c r="L555" s="66"/>
      <c r="M555" s="66"/>
      <c r="N555" s="66"/>
      <c r="O555" s="66"/>
      <c r="P555" s="66"/>
    </row>
    <row r="556" spans="1:16" ht="18">
      <c r="A556" s="66"/>
      <c r="B556" s="37" t="s">
        <v>17</v>
      </c>
      <c r="C556" s="15">
        <v>42</v>
      </c>
      <c r="D556" s="20">
        <f t="shared" si="243"/>
        <v>0.27272727272727271</v>
      </c>
      <c r="E556" s="12">
        <v>29.899162846999999</v>
      </c>
      <c r="F556" s="110"/>
      <c r="G556" s="20">
        <f t="shared" ref="G556:G559" si="244">E556/301</f>
        <v>9.933276693355482E-2</v>
      </c>
      <c r="H556" s="66"/>
      <c r="I556" s="66"/>
      <c r="J556" s="66"/>
      <c r="K556" s="66"/>
      <c r="L556" s="66"/>
      <c r="M556" s="66"/>
      <c r="N556" s="66"/>
      <c r="O556" s="66"/>
      <c r="P556" s="66"/>
    </row>
    <row r="557" spans="1:16" ht="18">
      <c r="A557" s="66"/>
      <c r="B557" s="37" t="s">
        <v>112</v>
      </c>
      <c r="C557" s="15">
        <v>13</v>
      </c>
      <c r="D557" s="20">
        <f t="shared" si="243"/>
        <v>8.4415584415584416E-2</v>
      </c>
      <c r="E557" s="12">
        <v>12.168366597</v>
      </c>
      <c r="F557" s="110"/>
      <c r="G557" s="20">
        <f t="shared" si="244"/>
        <v>4.0426467099667775E-2</v>
      </c>
      <c r="H557" s="66"/>
      <c r="I557" s="66"/>
      <c r="J557" s="66"/>
      <c r="K557" s="66"/>
      <c r="L557" s="66"/>
      <c r="M557" s="66"/>
      <c r="N557" s="66"/>
      <c r="O557" s="66"/>
      <c r="P557" s="66"/>
    </row>
    <row r="558" spans="1:16" ht="18">
      <c r="A558" s="66"/>
      <c r="B558" s="37" t="s">
        <v>111</v>
      </c>
      <c r="C558" s="15">
        <v>14</v>
      </c>
      <c r="D558" s="20">
        <f t="shared" si="243"/>
        <v>9.0909090909090912E-2</v>
      </c>
      <c r="E558" s="12">
        <v>35.931704936000003</v>
      </c>
      <c r="F558" s="110"/>
      <c r="G558" s="20">
        <f t="shared" si="244"/>
        <v>0.11937443500332227</v>
      </c>
      <c r="H558" s="66"/>
      <c r="I558" s="66"/>
      <c r="J558" s="66"/>
      <c r="K558" s="66"/>
      <c r="L558" s="66"/>
      <c r="M558" s="66"/>
      <c r="N558" s="66"/>
      <c r="O558" s="66"/>
      <c r="P558" s="66"/>
    </row>
    <row r="559" spans="1:16" ht="18">
      <c r="A559" s="66"/>
      <c r="B559" s="37" t="s">
        <v>110</v>
      </c>
      <c r="C559" s="15">
        <v>50</v>
      </c>
      <c r="D559" s="20">
        <f t="shared" si="243"/>
        <v>0.32467532467532467</v>
      </c>
      <c r="E559" s="12">
        <v>0.8333735229</v>
      </c>
      <c r="F559" s="110"/>
      <c r="G559" s="20">
        <f t="shared" si="244"/>
        <v>2.768682800332226E-3</v>
      </c>
      <c r="H559" s="66"/>
      <c r="I559" s="66"/>
      <c r="J559" s="66"/>
      <c r="K559" s="66"/>
      <c r="L559" s="66"/>
      <c r="M559" s="66"/>
      <c r="N559" s="66"/>
      <c r="O559" s="66"/>
      <c r="P559" s="66"/>
    </row>
    <row r="560" spans="1:16" ht="18.75" thickBot="1">
      <c r="A560" s="66"/>
      <c r="B560" s="86" t="s">
        <v>157</v>
      </c>
      <c r="C560" s="23">
        <f>SUM(C554:C559)</f>
        <v>154</v>
      </c>
      <c r="D560" s="39">
        <f>SUM(D554:D559)</f>
        <v>1</v>
      </c>
      <c r="E560" s="22">
        <f>SUM(E554:E559)</f>
        <v>301.07587077189999</v>
      </c>
      <c r="F560" s="111"/>
      <c r="G560" s="39">
        <f>SUM(G554:G559)</f>
        <v>1.0002520623651163</v>
      </c>
      <c r="H560" s="66"/>
      <c r="I560" s="66"/>
      <c r="J560" s="66"/>
      <c r="K560" s="66"/>
      <c r="L560" s="66"/>
      <c r="M560" s="66"/>
      <c r="N560" s="66"/>
      <c r="O560" s="66"/>
      <c r="P560" s="66"/>
    </row>
    <row r="561" spans="1:16" ht="18.75" thickBot="1">
      <c r="A561" s="73">
        <v>57</v>
      </c>
      <c r="B561" s="29" t="s">
        <v>207</v>
      </c>
      <c r="C561" s="9" t="s">
        <v>199</v>
      </c>
      <c r="D561" s="36" t="s">
        <v>200</v>
      </c>
      <c r="E561" s="9" t="s">
        <v>199</v>
      </c>
      <c r="F561" s="96"/>
      <c r="G561" s="9" t="s">
        <v>200</v>
      </c>
      <c r="H561" s="66"/>
      <c r="I561" s="66"/>
      <c r="J561" s="66"/>
      <c r="K561" s="66"/>
      <c r="L561" s="66"/>
      <c r="M561" s="66"/>
      <c r="N561" s="66"/>
      <c r="O561" s="66"/>
      <c r="P561" s="66"/>
    </row>
    <row r="562" spans="1:16" ht="18">
      <c r="A562" s="66"/>
      <c r="B562" s="37" t="s">
        <v>114</v>
      </c>
      <c r="C562" s="15">
        <v>29</v>
      </c>
      <c r="D562" s="20">
        <f>C562/154</f>
        <v>0.18831168831168832</v>
      </c>
      <c r="E562" s="47">
        <v>60.645146638</v>
      </c>
      <c r="F562" s="109"/>
      <c r="G562" s="48">
        <f>E562/301</f>
        <v>0.20147889248504983</v>
      </c>
      <c r="H562" s="66"/>
      <c r="I562" s="66"/>
      <c r="J562" s="66"/>
      <c r="K562" s="66"/>
      <c r="L562" s="66"/>
      <c r="M562" s="66"/>
      <c r="N562" s="66"/>
      <c r="O562" s="66"/>
      <c r="P562" s="66"/>
    </row>
    <row r="563" spans="1:16" ht="18">
      <c r="A563" s="66"/>
      <c r="B563" s="37" t="s">
        <v>113</v>
      </c>
      <c r="C563" s="15">
        <v>43</v>
      </c>
      <c r="D563" s="20">
        <f t="shared" ref="D563:D567" si="245">C563/154</f>
        <v>0.2792207792207792</v>
      </c>
      <c r="E563" s="12">
        <v>41.363703147999999</v>
      </c>
      <c r="F563" s="110"/>
      <c r="G563" s="20">
        <f>E563/301</f>
        <v>0.13742094069102989</v>
      </c>
      <c r="H563" s="66"/>
      <c r="I563" s="66"/>
      <c r="J563" s="66"/>
      <c r="K563" s="66"/>
      <c r="L563" s="66"/>
      <c r="M563" s="66"/>
      <c r="N563" s="66"/>
      <c r="O563" s="66"/>
      <c r="P563" s="66"/>
    </row>
    <row r="564" spans="1:16" ht="18">
      <c r="A564" s="66"/>
      <c r="B564" s="37" t="s">
        <v>17</v>
      </c>
      <c r="C564" s="15">
        <v>52</v>
      </c>
      <c r="D564" s="20">
        <f t="shared" si="245"/>
        <v>0.33766233766233766</v>
      </c>
      <c r="E564" s="12">
        <v>58.975882003999999</v>
      </c>
      <c r="F564" s="110"/>
      <c r="G564" s="20">
        <f t="shared" ref="G564:G567" si="246">E564/301</f>
        <v>0.1959331628039867</v>
      </c>
      <c r="H564" s="66"/>
      <c r="I564" s="66"/>
      <c r="J564" s="66"/>
      <c r="K564" s="66"/>
      <c r="L564" s="66"/>
      <c r="M564" s="66"/>
      <c r="N564" s="66"/>
      <c r="O564" s="66"/>
      <c r="P564" s="66"/>
    </row>
    <row r="565" spans="1:16" ht="18">
      <c r="A565" s="66"/>
      <c r="B565" s="37" t="s">
        <v>112</v>
      </c>
      <c r="C565" s="15">
        <v>19</v>
      </c>
      <c r="D565" s="20">
        <f t="shared" si="245"/>
        <v>0.12337662337662338</v>
      </c>
      <c r="E565" s="12">
        <v>14.958575365</v>
      </c>
      <c r="F565" s="110"/>
      <c r="G565" s="20">
        <f t="shared" si="246"/>
        <v>4.9696263671096343E-2</v>
      </c>
      <c r="H565" s="66"/>
      <c r="I565" s="66"/>
      <c r="J565" s="66"/>
      <c r="K565" s="66"/>
      <c r="L565" s="66"/>
      <c r="M565" s="66"/>
      <c r="N565" s="66"/>
      <c r="O565" s="66"/>
      <c r="P565" s="66"/>
    </row>
    <row r="566" spans="1:16" ht="18">
      <c r="A566" s="66"/>
      <c r="B566" s="37" t="s">
        <v>111</v>
      </c>
      <c r="C566" s="15">
        <v>10</v>
      </c>
      <c r="D566" s="20">
        <f t="shared" si="245"/>
        <v>6.4935064935064929E-2</v>
      </c>
      <c r="E566" s="12">
        <v>124.2991901</v>
      </c>
      <c r="F566" s="110"/>
      <c r="G566" s="20">
        <f t="shared" si="246"/>
        <v>0.41295411993355485</v>
      </c>
      <c r="H566" s="66"/>
      <c r="I566" s="66"/>
      <c r="J566" s="66"/>
      <c r="K566" s="66"/>
      <c r="L566" s="66"/>
      <c r="M566" s="66"/>
      <c r="N566" s="66"/>
      <c r="O566" s="66"/>
      <c r="P566" s="66"/>
    </row>
    <row r="567" spans="1:16" ht="18">
      <c r="A567" s="66"/>
      <c r="B567" s="37" t="s">
        <v>110</v>
      </c>
      <c r="C567" s="15">
        <v>1</v>
      </c>
      <c r="D567" s="20">
        <f t="shared" si="245"/>
        <v>6.4935064935064939E-3</v>
      </c>
      <c r="E567" s="12">
        <v>0.8333735229</v>
      </c>
      <c r="F567" s="110"/>
      <c r="G567" s="20">
        <f t="shared" si="246"/>
        <v>2.768682800332226E-3</v>
      </c>
      <c r="H567" s="66"/>
      <c r="I567" s="66"/>
      <c r="J567" s="66"/>
      <c r="K567" s="66"/>
      <c r="L567" s="66"/>
      <c r="M567" s="66"/>
      <c r="N567" s="66"/>
      <c r="O567" s="66"/>
      <c r="P567" s="66"/>
    </row>
    <row r="568" spans="1:16" ht="18.75" thickBot="1">
      <c r="A568" s="66"/>
      <c r="B568" s="86" t="s">
        <v>157</v>
      </c>
      <c r="C568" s="23">
        <f>SUM(C562:C567)</f>
        <v>154</v>
      </c>
      <c r="D568" s="39">
        <f>SUM(D562:D567)</f>
        <v>1</v>
      </c>
      <c r="E568" s="22">
        <f>SUM(E562:E567)</f>
        <v>301.07587077789998</v>
      </c>
      <c r="F568" s="111"/>
      <c r="G568" s="39">
        <f>SUM(G562:G567)</f>
        <v>1.0002520623850497</v>
      </c>
      <c r="H568" s="66"/>
      <c r="I568" s="66"/>
      <c r="J568" s="66"/>
      <c r="K568" s="66"/>
      <c r="L568" s="66"/>
      <c r="M568" s="66"/>
      <c r="N568" s="66"/>
      <c r="O568" s="66"/>
      <c r="P568" s="66"/>
    </row>
    <row r="569" spans="1:16" ht="18.75" thickBot="1">
      <c r="A569" s="73">
        <v>58</v>
      </c>
      <c r="B569" s="29" t="s">
        <v>208</v>
      </c>
      <c r="C569" s="9" t="s">
        <v>199</v>
      </c>
      <c r="D569" s="36" t="s">
        <v>200</v>
      </c>
      <c r="E569" s="9" t="s">
        <v>199</v>
      </c>
      <c r="F569" s="96"/>
      <c r="G569" s="9" t="s">
        <v>200</v>
      </c>
      <c r="H569" s="66"/>
      <c r="I569" s="66"/>
      <c r="J569" s="66"/>
      <c r="K569" s="66"/>
      <c r="L569" s="66"/>
      <c r="M569" s="66"/>
      <c r="N569" s="66"/>
      <c r="O569" s="66"/>
      <c r="P569" s="66"/>
    </row>
    <row r="570" spans="1:16" ht="18">
      <c r="A570" s="66"/>
      <c r="B570" s="37" t="s">
        <v>114</v>
      </c>
      <c r="C570" s="15">
        <v>23</v>
      </c>
      <c r="D570" s="20">
        <f>C570/154</f>
        <v>0.14935064935064934</v>
      </c>
      <c r="E570" s="47">
        <v>83.172022351999999</v>
      </c>
      <c r="F570" s="109"/>
      <c r="G570" s="48">
        <f>E570/301</f>
        <v>0.2763190111362126</v>
      </c>
      <c r="H570" s="66"/>
      <c r="I570" s="66"/>
      <c r="J570" s="66"/>
      <c r="K570" s="66"/>
      <c r="L570" s="66"/>
      <c r="M570" s="66"/>
      <c r="N570" s="66"/>
      <c r="O570" s="66"/>
      <c r="P570" s="66"/>
    </row>
    <row r="571" spans="1:16" ht="18">
      <c r="A571" s="66"/>
      <c r="B571" s="37" t="s">
        <v>113</v>
      </c>
      <c r="C571" s="15">
        <v>31</v>
      </c>
      <c r="D571" s="20">
        <f t="shared" ref="D571:D575" si="247">C571/154</f>
        <v>0.20129870129870131</v>
      </c>
      <c r="E571" s="12">
        <v>35.396539920999999</v>
      </c>
      <c r="F571" s="110"/>
      <c r="G571" s="20">
        <f>E571/301</f>
        <v>0.11759647814285713</v>
      </c>
      <c r="H571" s="66"/>
      <c r="I571" s="66"/>
      <c r="J571" s="66"/>
      <c r="K571" s="66"/>
      <c r="L571" s="66"/>
      <c r="M571" s="66"/>
      <c r="N571" s="66"/>
      <c r="O571" s="66"/>
      <c r="P571" s="66"/>
    </row>
    <row r="572" spans="1:16" ht="18">
      <c r="A572" s="66"/>
      <c r="B572" s="37" t="s">
        <v>17</v>
      </c>
      <c r="C572" s="15">
        <v>38</v>
      </c>
      <c r="D572" s="20">
        <f t="shared" si="247"/>
        <v>0.24675324675324675</v>
      </c>
      <c r="E572" s="12">
        <v>38.558282194</v>
      </c>
      <c r="F572" s="110"/>
      <c r="G572" s="20">
        <f t="shared" ref="G572:G575" si="248">E572/301</f>
        <v>0.12810060529568107</v>
      </c>
      <c r="H572" s="66"/>
      <c r="I572" s="66"/>
      <c r="J572" s="66"/>
      <c r="K572" s="66"/>
      <c r="L572" s="66"/>
      <c r="M572" s="66"/>
      <c r="N572" s="66"/>
      <c r="O572" s="66"/>
      <c r="P572" s="66"/>
    </row>
    <row r="573" spans="1:16" ht="18">
      <c r="A573" s="66"/>
      <c r="B573" s="37" t="s">
        <v>112</v>
      </c>
      <c r="C573" s="15">
        <v>30</v>
      </c>
      <c r="D573" s="20">
        <f t="shared" si="247"/>
        <v>0.19480519480519481</v>
      </c>
      <c r="E573" s="12">
        <v>17.733660986</v>
      </c>
      <c r="F573" s="110"/>
      <c r="G573" s="20">
        <f t="shared" si="248"/>
        <v>5.8915817229235883E-2</v>
      </c>
      <c r="H573" s="66"/>
      <c r="I573" s="66"/>
      <c r="J573" s="66"/>
      <c r="K573" s="66"/>
      <c r="L573" s="66"/>
      <c r="M573" s="66"/>
      <c r="N573" s="66"/>
      <c r="O573" s="66"/>
      <c r="P573" s="66"/>
    </row>
    <row r="574" spans="1:16" ht="18">
      <c r="A574" s="66"/>
      <c r="B574" s="37" t="s">
        <v>111</v>
      </c>
      <c r="C574" s="15">
        <v>31</v>
      </c>
      <c r="D574" s="20">
        <f t="shared" si="247"/>
        <v>0.20129870129870131</v>
      </c>
      <c r="E574" s="12">
        <v>123.54082428</v>
      </c>
      <c r="F574" s="110"/>
      <c r="G574" s="20">
        <f t="shared" si="248"/>
        <v>0.4104346321594684</v>
      </c>
      <c r="H574" s="66"/>
      <c r="I574" s="66"/>
      <c r="J574" s="66"/>
      <c r="K574" s="66"/>
      <c r="L574" s="66"/>
      <c r="M574" s="66"/>
      <c r="N574" s="66"/>
      <c r="O574" s="66"/>
      <c r="P574" s="66"/>
    </row>
    <row r="575" spans="1:16" ht="18">
      <c r="A575" s="66"/>
      <c r="B575" s="37" t="s">
        <v>110</v>
      </c>
      <c r="C575" s="15">
        <v>1</v>
      </c>
      <c r="D575" s="20">
        <f t="shared" si="247"/>
        <v>6.4935064935064939E-3</v>
      </c>
      <c r="E575" s="12">
        <v>2.6745410395999998</v>
      </c>
      <c r="F575" s="110"/>
      <c r="G575" s="20">
        <f t="shared" si="248"/>
        <v>8.8855184039867106E-3</v>
      </c>
      <c r="H575" s="66"/>
      <c r="I575" s="66"/>
      <c r="J575" s="66"/>
      <c r="K575" s="66"/>
      <c r="L575" s="66"/>
      <c r="M575" s="66"/>
      <c r="N575" s="66"/>
      <c r="O575" s="66"/>
      <c r="P575" s="66"/>
    </row>
    <row r="576" spans="1:16" ht="18.75" thickBot="1">
      <c r="A576" s="66"/>
      <c r="B576" s="86" t="s">
        <v>157</v>
      </c>
      <c r="C576" s="23">
        <f>SUM(C570:C575)</f>
        <v>154</v>
      </c>
      <c r="D576" s="39">
        <f>SUM(D570:D575)</f>
        <v>0.99999999999999989</v>
      </c>
      <c r="E576" s="22">
        <f>SUM(E570:E575)</f>
        <v>301.07587077260001</v>
      </c>
      <c r="F576" s="111"/>
      <c r="G576" s="39">
        <f>SUM(G570:G575)</f>
        <v>1.0002520623674418</v>
      </c>
      <c r="H576" s="66"/>
      <c r="I576" s="66"/>
      <c r="J576" s="66"/>
      <c r="K576" s="66"/>
      <c r="L576" s="66"/>
      <c r="M576" s="66"/>
      <c r="N576" s="66"/>
      <c r="O576" s="66"/>
      <c r="P576" s="66"/>
    </row>
    <row r="577" spans="1:16" ht="18.75" thickBot="1">
      <c r="A577" s="73">
        <v>59</v>
      </c>
      <c r="B577" s="29" t="s">
        <v>209</v>
      </c>
      <c r="C577" s="9" t="s">
        <v>199</v>
      </c>
      <c r="D577" s="36" t="s">
        <v>200</v>
      </c>
      <c r="E577" s="9" t="s">
        <v>199</v>
      </c>
      <c r="F577" s="96"/>
      <c r="G577" s="9" t="s">
        <v>200</v>
      </c>
      <c r="H577" s="66"/>
      <c r="I577" s="66"/>
      <c r="J577" s="66"/>
      <c r="K577" s="66"/>
      <c r="L577" s="66"/>
      <c r="M577" s="66"/>
      <c r="N577" s="66"/>
      <c r="O577" s="66"/>
      <c r="P577" s="66"/>
    </row>
    <row r="578" spans="1:16" ht="18">
      <c r="A578" s="66"/>
      <c r="B578" s="37" t="s">
        <v>114</v>
      </c>
      <c r="C578" s="15">
        <v>3</v>
      </c>
      <c r="D578" s="79">
        <f>C578/154</f>
        <v>1.948051948051948E-2</v>
      </c>
      <c r="E578" s="47">
        <v>94.528631845000007</v>
      </c>
      <c r="F578" s="109"/>
      <c r="G578" s="48">
        <f>E578/301</f>
        <v>0.31404861078073093</v>
      </c>
      <c r="H578" s="66"/>
      <c r="I578" s="66"/>
      <c r="J578" s="66"/>
      <c r="K578" s="66"/>
      <c r="L578" s="66"/>
      <c r="M578" s="66"/>
      <c r="N578" s="66"/>
      <c r="O578" s="66"/>
      <c r="P578" s="66"/>
    </row>
    <row r="579" spans="1:16" ht="18">
      <c r="A579" s="66"/>
      <c r="B579" s="37" t="s">
        <v>113</v>
      </c>
      <c r="C579" s="15">
        <v>6</v>
      </c>
      <c r="D579" s="79">
        <f t="shared" ref="D579:D583" si="249">C579/154</f>
        <v>3.896103896103896E-2</v>
      </c>
      <c r="E579" s="12">
        <v>52.641417619000002</v>
      </c>
      <c r="F579" s="110"/>
      <c r="G579" s="20">
        <f>E579/301</f>
        <v>0.17488843062790699</v>
      </c>
      <c r="H579" s="66"/>
      <c r="I579" s="66"/>
      <c r="J579" s="66"/>
      <c r="K579" s="66"/>
      <c r="L579" s="66"/>
      <c r="M579" s="66"/>
      <c r="N579" s="66"/>
      <c r="O579" s="66"/>
      <c r="P579" s="66"/>
    </row>
    <row r="580" spans="1:16" ht="18">
      <c r="A580" s="66"/>
      <c r="B580" s="37" t="s">
        <v>17</v>
      </c>
      <c r="C580" s="15">
        <v>20</v>
      </c>
      <c r="D580" s="20">
        <f t="shared" si="249"/>
        <v>0.12987012987012986</v>
      </c>
      <c r="E580" s="12">
        <v>75.445663702999994</v>
      </c>
      <c r="F580" s="110"/>
      <c r="G580" s="20">
        <f t="shared" ref="G580:G583" si="250">E580/301</f>
        <v>0.25065004552491693</v>
      </c>
      <c r="H580" s="66"/>
      <c r="I580" s="66"/>
      <c r="J580" s="66"/>
      <c r="K580" s="66"/>
      <c r="L580" s="66"/>
      <c r="M580" s="66"/>
      <c r="N580" s="66"/>
      <c r="O580" s="66"/>
      <c r="P580" s="66"/>
    </row>
    <row r="581" spans="1:16" ht="18">
      <c r="A581" s="66"/>
      <c r="B581" s="37" t="s">
        <v>112</v>
      </c>
      <c r="C581" s="15">
        <v>24</v>
      </c>
      <c r="D581" s="20">
        <f t="shared" si="249"/>
        <v>0.15584415584415584</v>
      </c>
      <c r="E581" s="12">
        <v>14.615862965</v>
      </c>
      <c r="F581" s="110"/>
      <c r="G581" s="20">
        <f t="shared" si="250"/>
        <v>4.8557684269102987E-2</v>
      </c>
      <c r="H581" s="66"/>
      <c r="I581" s="66"/>
      <c r="J581" s="66"/>
      <c r="K581" s="66"/>
      <c r="L581" s="66"/>
      <c r="M581" s="66"/>
      <c r="N581" s="66"/>
      <c r="O581" s="66"/>
      <c r="P581" s="66"/>
    </row>
    <row r="582" spans="1:16" ht="18">
      <c r="A582" s="66"/>
      <c r="B582" s="37" t="s">
        <v>111</v>
      </c>
      <c r="C582" s="15">
        <v>85</v>
      </c>
      <c r="D582" s="20">
        <f t="shared" si="249"/>
        <v>0.55194805194805197</v>
      </c>
      <c r="E582" s="12">
        <v>55.201363465999997</v>
      </c>
      <c r="F582" s="110"/>
      <c r="G582" s="20">
        <f t="shared" si="250"/>
        <v>0.18339323410631228</v>
      </c>
      <c r="H582" s="66"/>
      <c r="I582" s="66"/>
      <c r="J582" s="66"/>
      <c r="K582" s="66"/>
      <c r="L582" s="66"/>
      <c r="M582" s="66"/>
      <c r="N582" s="66"/>
      <c r="O582" s="66"/>
      <c r="P582" s="66"/>
    </row>
    <row r="583" spans="1:16" ht="18">
      <c r="A583" s="66"/>
      <c r="B583" s="37" t="s">
        <v>110</v>
      </c>
      <c r="C583" s="15">
        <v>16</v>
      </c>
      <c r="D583" s="20">
        <f t="shared" si="249"/>
        <v>0.1038961038961039</v>
      </c>
      <c r="E583" s="12">
        <v>8.6429311771999995</v>
      </c>
      <c r="F583" s="110"/>
      <c r="G583" s="20">
        <f t="shared" si="250"/>
        <v>2.8714057067109632E-2</v>
      </c>
      <c r="H583" s="66"/>
      <c r="I583" s="66"/>
      <c r="J583" s="66"/>
      <c r="K583" s="66"/>
      <c r="L583" s="66"/>
      <c r="M583" s="66"/>
      <c r="N583" s="66"/>
      <c r="O583" s="66"/>
      <c r="P583" s="66"/>
    </row>
    <row r="584" spans="1:16" ht="18.75" thickBot="1">
      <c r="B584" s="86" t="s">
        <v>157</v>
      </c>
      <c r="C584" s="23">
        <f>SUM(C578:C583)</f>
        <v>154</v>
      </c>
      <c r="D584" s="39">
        <f>SUM(D578:D583)</f>
        <v>1</v>
      </c>
      <c r="E584" s="22">
        <f>SUM(E578:E583)</f>
        <v>301.07587077520003</v>
      </c>
      <c r="F584" s="111"/>
      <c r="G584" s="39">
        <f>SUM(G578:G583)</f>
        <v>1.0002520623760798</v>
      </c>
      <c r="H584" s="66"/>
      <c r="I584" s="66"/>
      <c r="J584" s="66"/>
      <c r="K584" s="66"/>
      <c r="L584" s="66"/>
      <c r="M584" s="66"/>
      <c r="N584" s="66"/>
      <c r="O584" s="66"/>
      <c r="P584" s="66"/>
    </row>
    <row r="585" spans="1:16">
      <c r="A585" s="66"/>
      <c r="B585" s="67"/>
      <c r="C585" s="68"/>
      <c r="D585" s="68"/>
      <c r="E585" s="68"/>
      <c r="F585" s="94"/>
      <c r="G585" s="66"/>
      <c r="H585" s="66"/>
      <c r="I585" s="66"/>
      <c r="J585" s="66"/>
      <c r="K585" s="66"/>
      <c r="L585" s="66"/>
      <c r="M585" s="66"/>
      <c r="N585" s="66"/>
      <c r="O585" s="66"/>
      <c r="P585" s="66"/>
    </row>
    <row r="586" spans="1:16">
      <c r="A586" s="66"/>
      <c r="B586" s="67"/>
      <c r="C586" s="68"/>
      <c r="D586" s="68"/>
      <c r="E586" s="68"/>
      <c r="F586" s="94"/>
      <c r="G586" s="66"/>
      <c r="H586" s="66"/>
      <c r="I586" s="66"/>
      <c r="J586" s="66"/>
      <c r="K586" s="66"/>
      <c r="L586" s="66"/>
      <c r="M586" s="66"/>
      <c r="N586" s="66"/>
      <c r="O586" s="66"/>
      <c r="P586" s="66"/>
    </row>
    <row r="587" spans="1:16">
      <c r="A587" s="66"/>
      <c r="B587" s="67"/>
      <c r="C587" s="68"/>
      <c r="D587" s="68"/>
      <c r="E587" s="68"/>
      <c r="F587" s="94"/>
      <c r="G587" s="66"/>
      <c r="H587" s="66"/>
      <c r="I587" s="66"/>
      <c r="J587" s="66"/>
      <c r="K587" s="66"/>
      <c r="L587" s="66"/>
      <c r="M587" s="66"/>
      <c r="N587" s="66"/>
      <c r="O587" s="66"/>
      <c r="P587" s="66"/>
    </row>
    <row r="588" spans="1:16">
      <c r="A588" s="66"/>
      <c r="B588" s="67"/>
      <c r="C588" s="68"/>
      <c r="D588" s="68"/>
      <c r="E588" s="68"/>
      <c r="F588" s="94"/>
      <c r="G588" s="66"/>
      <c r="H588" s="66"/>
      <c r="I588" s="66"/>
      <c r="J588" s="66"/>
      <c r="K588" s="66"/>
      <c r="L588" s="66"/>
      <c r="M588" s="66"/>
      <c r="N588" s="66"/>
      <c r="O588" s="66"/>
      <c r="P588" s="66"/>
    </row>
    <row r="589" spans="1:16">
      <c r="A589" s="66"/>
      <c r="B589" s="67"/>
      <c r="C589" s="68"/>
      <c r="D589" s="68"/>
      <c r="E589" s="68"/>
      <c r="F589" s="94"/>
      <c r="G589" s="66"/>
      <c r="H589" s="66"/>
      <c r="I589" s="66"/>
      <c r="J589" s="66"/>
      <c r="K589" s="66"/>
      <c r="L589" s="66"/>
      <c r="M589" s="66"/>
      <c r="N589" s="66"/>
      <c r="O589" s="66"/>
      <c r="P589" s="66"/>
    </row>
    <row r="590" spans="1:16">
      <c r="A590" s="66"/>
      <c r="B590" s="67"/>
      <c r="C590" s="68"/>
      <c r="D590" s="68"/>
      <c r="E590" s="68"/>
      <c r="F590" s="94"/>
      <c r="G590" s="66"/>
      <c r="H590" s="66"/>
      <c r="I590" s="66"/>
      <c r="J590" s="66"/>
      <c r="K590" s="66"/>
      <c r="L590" s="66"/>
      <c r="M590" s="66"/>
      <c r="N590" s="66"/>
      <c r="O590" s="66"/>
      <c r="P590" s="66"/>
    </row>
    <row r="591" spans="1:16">
      <c r="A591" s="66"/>
      <c r="B591" s="67"/>
      <c r="C591" s="68"/>
      <c r="D591" s="68"/>
      <c r="E591" s="68"/>
      <c r="F591" s="94"/>
      <c r="G591" s="66"/>
      <c r="H591" s="66"/>
      <c r="I591" s="66"/>
      <c r="J591" s="66"/>
      <c r="K591" s="66"/>
      <c r="L591" s="66"/>
      <c r="M591" s="66"/>
      <c r="N591" s="66"/>
      <c r="O591" s="66"/>
      <c r="P591" s="66"/>
    </row>
    <row r="592" spans="1:16" ht="18">
      <c r="A592" s="66"/>
      <c r="B592" s="112" t="s">
        <v>250</v>
      </c>
      <c r="C592" s="112"/>
      <c r="D592" s="112"/>
      <c r="E592" s="112"/>
      <c r="F592" s="112"/>
      <c r="G592" s="112"/>
      <c r="H592" s="112"/>
      <c r="I592" s="112"/>
      <c r="J592" s="66"/>
      <c r="K592" s="66"/>
      <c r="L592" s="66"/>
      <c r="M592" s="66"/>
      <c r="N592" s="66"/>
      <c r="O592" s="66"/>
      <c r="P592" s="66"/>
    </row>
    <row r="593" spans="1:16">
      <c r="A593" s="66"/>
      <c r="B593" s="67"/>
      <c r="C593" s="68"/>
      <c r="D593" s="68"/>
      <c r="E593" s="68"/>
      <c r="F593" s="94"/>
      <c r="G593" s="66"/>
      <c r="H593" s="66"/>
      <c r="I593" s="66"/>
      <c r="J593" s="66"/>
      <c r="K593" s="66"/>
      <c r="L593" s="66"/>
      <c r="M593" s="66"/>
      <c r="N593" s="66"/>
      <c r="O593" s="66"/>
      <c r="P593" s="66"/>
    </row>
    <row r="594" spans="1:16">
      <c r="A594" s="66"/>
      <c r="B594" s="67"/>
      <c r="C594" s="68"/>
      <c r="D594" s="68"/>
      <c r="E594" s="68"/>
      <c r="F594" s="94"/>
      <c r="G594" s="66"/>
      <c r="H594" s="66"/>
      <c r="I594" s="66"/>
      <c r="J594" s="66"/>
      <c r="K594" s="66"/>
      <c r="L594" s="66"/>
      <c r="M594" s="66"/>
      <c r="N594" s="66"/>
      <c r="O594" s="66"/>
      <c r="P594" s="66"/>
    </row>
    <row r="595" spans="1:16">
      <c r="A595" s="66"/>
      <c r="B595" s="67"/>
      <c r="C595" s="68"/>
      <c r="D595" s="68"/>
      <c r="E595" s="68"/>
      <c r="F595" s="94"/>
      <c r="G595" s="66"/>
      <c r="H595" s="66"/>
      <c r="I595" s="66"/>
      <c r="J595" s="66"/>
      <c r="K595" s="66"/>
      <c r="L595" s="66"/>
      <c r="M595" s="66"/>
      <c r="N595" s="66"/>
      <c r="O595" s="66"/>
      <c r="P595" s="66"/>
    </row>
    <row r="596" spans="1:16">
      <c r="A596" s="66"/>
      <c r="B596" s="67"/>
      <c r="C596" s="68"/>
      <c r="D596" s="68"/>
      <c r="E596" s="68"/>
      <c r="F596" s="94"/>
      <c r="G596" s="66"/>
      <c r="H596" s="66"/>
      <c r="I596" s="66"/>
      <c r="J596" s="66"/>
      <c r="K596" s="66"/>
      <c r="L596" s="66"/>
      <c r="M596" s="66"/>
      <c r="N596" s="66"/>
      <c r="O596" s="66"/>
      <c r="P596" s="66"/>
    </row>
    <row r="597" spans="1:16">
      <c r="A597" s="66"/>
      <c r="B597" s="67"/>
      <c r="C597" s="68"/>
      <c r="D597" s="68"/>
      <c r="E597" s="68"/>
      <c r="F597" s="94"/>
      <c r="G597" s="66"/>
      <c r="H597" s="66"/>
      <c r="I597" s="66"/>
      <c r="J597" s="66"/>
      <c r="K597" s="66"/>
      <c r="L597" s="66"/>
      <c r="M597" s="66"/>
      <c r="N597" s="66"/>
      <c r="O597" s="66"/>
      <c r="P597" s="66"/>
    </row>
    <row r="598" spans="1:16">
      <c r="A598" s="66"/>
      <c r="B598" s="67"/>
      <c r="C598" s="68"/>
      <c r="D598" s="68"/>
      <c r="E598" s="68"/>
      <c r="F598" s="94"/>
      <c r="G598" s="66"/>
      <c r="H598" s="66"/>
      <c r="I598" s="66"/>
      <c r="J598" s="66"/>
      <c r="K598" s="66"/>
      <c r="L598" s="66"/>
      <c r="M598" s="66"/>
      <c r="N598" s="66"/>
      <c r="O598" s="66"/>
      <c r="P598" s="66"/>
    </row>
    <row r="599" spans="1:16">
      <c r="A599" s="66"/>
      <c r="B599" s="67"/>
      <c r="C599" s="68"/>
      <c r="D599" s="68"/>
      <c r="E599" s="68"/>
      <c r="F599" s="94"/>
      <c r="G599" s="66"/>
      <c r="H599" s="66"/>
      <c r="I599" s="66"/>
      <c r="J599" s="66"/>
      <c r="K599" s="66"/>
      <c r="L599" s="66"/>
      <c r="M599" s="66"/>
      <c r="N599" s="66"/>
      <c r="O599" s="66"/>
      <c r="P599" s="66"/>
    </row>
    <row r="600" spans="1:16">
      <c r="A600" s="66"/>
      <c r="B600" s="67"/>
      <c r="C600" s="68"/>
      <c r="D600" s="68"/>
      <c r="E600" s="68"/>
      <c r="F600" s="94"/>
      <c r="G600" s="66"/>
      <c r="H600" s="66"/>
      <c r="I600" s="66"/>
      <c r="J600" s="66"/>
      <c r="K600" s="66"/>
      <c r="L600" s="66"/>
      <c r="M600" s="66"/>
      <c r="N600" s="66"/>
      <c r="O600" s="66"/>
      <c r="P600" s="66"/>
    </row>
    <row r="601" spans="1:16">
      <c r="A601" s="66"/>
      <c r="B601" s="67"/>
      <c r="C601" s="68"/>
      <c r="D601" s="68"/>
      <c r="E601" s="68"/>
      <c r="F601" s="94"/>
      <c r="G601" s="66"/>
      <c r="H601" s="66"/>
      <c r="I601" s="66"/>
      <c r="J601" s="66"/>
      <c r="K601" s="66"/>
      <c r="L601" s="66"/>
      <c r="M601" s="66"/>
      <c r="N601" s="66"/>
      <c r="O601" s="66"/>
      <c r="P601" s="66"/>
    </row>
    <row r="602" spans="1:16">
      <c r="A602" s="66"/>
      <c r="B602" s="67"/>
      <c r="C602" s="68"/>
      <c r="D602" s="68"/>
      <c r="E602" s="68"/>
      <c r="F602" s="94"/>
      <c r="G602" s="66"/>
      <c r="H602" s="66"/>
      <c r="I602" s="66"/>
      <c r="J602" s="66"/>
      <c r="K602" s="66"/>
      <c r="L602" s="66"/>
      <c r="M602" s="66"/>
      <c r="N602" s="66"/>
      <c r="O602" s="66"/>
      <c r="P602" s="66"/>
    </row>
    <row r="603" spans="1:16">
      <c r="A603" s="66"/>
      <c r="B603" s="67"/>
      <c r="C603" s="68"/>
      <c r="D603" s="68"/>
      <c r="E603" s="68"/>
      <c r="F603" s="94"/>
      <c r="G603" s="66"/>
      <c r="H603" s="66"/>
      <c r="I603" s="66"/>
      <c r="J603" s="66"/>
      <c r="K603" s="66"/>
      <c r="L603" s="66"/>
      <c r="M603" s="66"/>
      <c r="N603" s="66"/>
      <c r="O603" s="66"/>
      <c r="P603" s="66"/>
    </row>
    <row r="604" spans="1:16">
      <c r="A604" s="66"/>
      <c r="B604" s="67"/>
      <c r="C604" s="68"/>
      <c r="D604" s="68"/>
      <c r="E604" s="68"/>
      <c r="F604" s="94"/>
      <c r="G604" s="66"/>
      <c r="H604" s="66"/>
      <c r="I604" s="66"/>
      <c r="J604" s="66"/>
      <c r="K604" s="66"/>
      <c r="L604" s="66"/>
      <c r="M604" s="66"/>
      <c r="N604" s="66"/>
      <c r="O604" s="66"/>
      <c r="P604" s="66"/>
    </row>
    <row r="605" spans="1:16">
      <c r="A605" s="66"/>
      <c r="B605" s="67"/>
      <c r="C605" s="68"/>
      <c r="D605" s="68"/>
      <c r="E605" s="68"/>
      <c r="F605" s="94"/>
      <c r="G605" s="66"/>
      <c r="H605" s="66"/>
      <c r="I605" s="66"/>
      <c r="J605" s="66"/>
      <c r="K605" s="66"/>
      <c r="L605" s="66"/>
      <c r="M605" s="66"/>
      <c r="N605" s="66"/>
      <c r="O605" s="66"/>
      <c r="P605" s="66"/>
    </row>
    <row r="606" spans="1:16">
      <c r="A606" s="66"/>
      <c r="B606" s="67"/>
      <c r="C606" s="68"/>
      <c r="D606" s="68"/>
      <c r="E606" s="68"/>
      <c r="F606" s="94"/>
      <c r="G606" s="66"/>
      <c r="H606" s="66"/>
      <c r="I606" s="66"/>
      <c r="J606" s="66"/>
      <c r="K606" s="66"/>
      <c r="L606" s="66"/>
      <c r="M606" s="66"/>
      <c r="N606" s="66"/>
      <c r="O606" s="66"/>
      <c r="P606" s="66"/>
    </row>
    <row r="607" spans="1:16">
      <c r="A607" s="66"/>
      <c r="B607" s="67"/>
      <c r="C607" s="68"/>
      <c r="D607" s="68"/>
      <c r="E607" s="68"/>
      <c r="F607" s="94"/>
      <c r="G607" s="66"/>
      <c r="H607" s="66"/>
      <c r="I607" s="66"/>
      <c r="J607" s="66"/>
      <c r="K607" s="66"/>
      <c r="L607" s="66"/>
      <c r="M607" s="66"/>
      <c r="N607" s="66"/>
      <c r="O607" s="66"/>
      <c r="P607" s="66"/>
    </row>
    <row r="608" spans="1:16">
      <c r="A608" s="66"/>
      <c r="B608" s="67"/>
      <c r="C608" s="68"/>
      <c r="D608" s="68"/>
      <c r="E608" s="68"/>
      <c r="F608" s="94"/>
      <c r="G608" s="66"/>
      <c r="H608" s="66"/>
      <c r="I608" s="66"/>
      <c r="J608" s="66"/>
      <c r="K608" s="66"/>
      <c r="L608" s="66"/>
      <c r="M608" s="66"/>
      <c r="N608" s="66"/>
      <c r="O608" s="66"/>
      <c r="P608" s="66"/>
    </row>
    <row r="609" spans="1:16">
      <c r="A609" s="66"/>
      <c r="B609" s="67"/>
      <c r="C609" s="68"/>
      <c r="D609" s="68"/>
      <c r="E609" s="68"/>
      <c r="F609" s="94"/>
      <c r="G609" s="66"/>
      <c r="H609" s="66"/>
      <c r="I609" s="66"/>
      <c r="J609" s="66"/>
      <c r="K609" s="66"/>
      <c r="L609" s="66"/>
      <c r="M609" s="66"/>
      <c r="N609" s="66"/>
      <c r="O609" s="66"/>
      <c r="P609" s="66"/>
    </row>
    <row r="610" spans="1:16">
      <c r="A610" s="66"/>
      <c r="B610" s="67"/>
      <c r="C610" s="68"/>
      <c r="D610" s="68"/>
      <c r="E610" s="68"/>
      <c r="F610" s="94"/>
      <c r="G610" s="66"/>
      <c r="H610" s="66"/>
      <c r="I610" s="66"/>
      <c r="J610" s="66"/>
      <c r="K610" s="66"/>
      <c r="L610" s="66"/>
      <c r="M610" s="66"/>
      <c r="N610" s="66"/>
      <c r="O610" s="66"/>
      <c r="P610" s="66"/>
    </row>
    <row r="611" spans="1:16">
      <c r="A611" s="66"/>
      <c r="B611" s="67"/>
      <c r="C611" s="68"/>
      <c r="D611" s="68"/>
      <c r="E611" s="68"/>
      <c r="F611" s="94"/>
      <c r="G611" s="66"/>
      <c r="H611" s="66"/>
      <c r="I611" s="66"/>
      <c r="J611" s="66"/>
      <c r="K611" s="66"/>
      <c r="L611" s="66"/>
      <c r="M611" s="66"/>
      <c r="N611" s="66"/>
      <c r="O611" s="66"/>
      <c r="P611" s="66"/>
    </row>
    <row r="612" spans="1:16">
      <c r="A612" s="66"/>
      <c r="B612" s="67"/>
      <c r="C612" s="68"/>
      <c r="D612" s="68"/>
      <c r="E612" s="68"/>
      <c r="F612" s="94"/>
      <c r="G612" s="66"/>
      <c r="H612" s="66"/>
      <c r="I612" s="66"/>
      <c r="J612" s="66"/>
      <c r="K612" s="66"/>
      <c r="L612" s="66"/>
      <c r="M612" s="66"/>
      <c r="N612" s="66"/>
      <c r="O612" s="66"/>
      <c r="P612" s="66"/>
    </row>
    <row r="613" spans="1:16">
      <c r="A613" s="66"/>
      <c r="B613" s="67"/>
      <c r="C613" s="68"/>
      <c r="D613" s="68"/>
      <c r="E613" s="68"/>
      <c r="F613" s="94"/>
      <c r="G613" s="66"/>
      <c r="H613" s="66"/>
      <c r="I613" s="66"/>
      <c r="J613" s="66"/>
      <c r="K613" s="66"/>
      <c r="L613" s="66"/>
      <c r="M613" s="66"/>
      <c r="N613" s="66"/>
      <c r="O613" s="66"/>
      <c r="P613" s="66"/>
    </row>
    <row r="614" spans="1:16">
      <c r="A614" s="66"/>
      <c r="B614" s="67"/>
      <c r="C614" s="68"/>
      <c r="D614" s="68"/>
      <c r="E614" s="68"/>
      <c r="F614" s="94"/>
      <c r="G614" s="66"/>
      <c r="H614" s="66"/>
      <c r="I614" s="66"/>
      <c r="J614" s="66"/>
      <c r="K614" s="66"/>
      <c r="L614" s="66"/>
      <c r="M614" s="66"/>
      <c r="N614" s="66"/>
      <c r="O614" s="66"/>
      <c r="P614" s="66"/>
    </row>
    <row r="615" spans="1:16">
      <c r="A615" s="66"/>
      <c r="B615" s="67"/>
      <c r="C615" s="68"/>
      <c r="D615" s="68"/>
      <c r="E615" s="68"/>
      <c r="F615" s="94"/>
      <c r="G615" s="66"/>
      <c r="H615" s="66"/>
      <c r="I615" s="66"/>
      <c r="J615" s="66"/>
      <c r="K615" s="66"/>
      <c r="L615" s="66"/>
      <c r="M615" s="66"/>
      <c r="N615" s="66"/>
      <c r="O615" s="66"/>
      <c r="P615" s="66"/>
    </row>
    <row r="616" spans="1:16">
      <c r="A616" s="66"/>
      <c r="B616" s="67"/>
      <c r="C616" s="68"/>
      <c r="D616" s="68"/>
      <c r="E616" s="68"/>
      <c r="F616" s="94"/>
      <c r="G616" s="66"/>
      <c r="H616" s="66"/>
      <c r="I616" s="66"/>
      <c r="J616" s="66"/>
      <c r="K616" s="66"/>
      <c r="L616" s="66"/>
      <c r="M616" s="66"/>
      <c r="N616" s="66"/>
      <c r="O616" s="66"/>
      <c r="P616" s="66"/>
    </row>
    <row r="617" spans="1:16">
      <c r="A617" s="66"/>
      <c r="B617" s="67"/>
      <c r="C617" s="68"/>
      <c r="D617" s="68"/>
      <c r="E617" s="68"/>
      <c r="F617" s="94"/>
      <c r="G617" s="66"/>
      <c r="H617" s="66"/>
      <c r="I617" s="66"/>
      <c r="J617" s="66"/>
      <c r="K617" s="66"/>
      <c r="L617" s="66"/>
      <c r="M617" s="66"/>
      <c r="N617" s="66"/>
      <c r="O617" s="66"/>
      <c r="P617" s="66"/>
    </row>
    <row r="618" spans="1:16">
      <c r="A618" s="66"/>
      <c r="B618" s="67"/>
      <c r="C618" s="68"/>
      <c r="D618" s="68"/>
      <c r="E618" s="68"/>
      <c r="F618" s="94"/>
      <c r="G618" s="66"/>
      <c r="H618" s="66"/>
      <c r="I618" s="66"/>
      <c r="J618" s="66"/>
      <c r="K618" s="66"/>
      <c r="L618" s="66"/>
      <c r="M618" s="66"/>
      <c r="N618" s="66"/>
      <c r="O618" s="66"/>
      <c r="P618" s="66"/>
    </row>
    <row r="619" spans="1:16">
      <c r="A619" s="66"/>
      <c r="B619" s="67"/>
      <c r="C619" s="68"/>
      <c r="D619" s="68"/>
      <c r="E619" s="68"/>
      <c r="F619" s="94"/>
      <c r="G619" s="66"/>
      <c r="H619" s="66"/>
      <c r="I619" s="66"/>
      <c r="J619" s="66"/>
      <c r="K619" s="66"/>
      <c r="L619" s="66"/>
      <c r="M619" s="66"/>
      <c r="N619" s="66"/>
      <c r="O619" s="66"/>
      <c r="P619" s="66"/>
    </row>
    <row r="620" spans="1:16">
      <c r="A620" s="66"/>
      <c r="B620" s="67"/>
      <c r="C620" s="68"/>
      <c r="D620" s="68"/>
      <c r="E620" s="68"/>
      <c r="F620" s="94"/>
      <c r="G620" s="66"/>
      <c r="H620" s="66"/>
      <c r="I620" s="66"/>
      <c r="J620" s="66"/>
      <c r="K620" s="66"/>
      <c r="L620" s="66"/>
      <c r="M620" s="66"/>
      <c r="N620" s="66"/>
      <c r="O620" s="66"/>
      <c r="P620" s="66"/>
    </row>
    <row r="621" spans="1:16">
      <c r="A621" s="66"/>
      <c r="B621" s="67"/>
      <c r="C621" s="68"/>
      <c r="D621" s="68"/>
      <c r="E621" s="68"/>
      <c r="F621" s="94"/>
      <c r="G621" s="66"/>
      <c r="H621" s="66"/>
      <c r="I621" s="66"/>
      <c r="J621" s="66"/>
      <c r="K621" s="66"/>
      <c r="L621" s="66"/>
      <c r="M621" s="66"/>
      <c r="N621" s="66"/>
      <c r="O621" s="66"/>
      <c r="P621" s="66"/>
    </row>
    <row r="622" spans="1:16">
      <c r="A622" s="66"/>
      <c r="B622" s="67"/>
      <c r="C622" s="68"/>
      <c r="D622" s="68"/>
      <c r="E622" s="68"/>
      <c r="F622" s="94"/>
      <c r="G622" s="66"/>
      <c r="H622" s="66"/>
      <c r="I622" s="66"/>
      <c r="J622" s="66"/>
      <c r="K622" s="66"/>
      <c r="L622" s="66"/>
      <c r="M622" s="66"/>
      <c r="N622" s="66"/>
      <c r="O622" s="66"/>
      <c r="P622" s="66"/>
    </row>
    <row r="623" spans="1:16">
      <c r="A623" s="66"/>
      <c r="B623" s="67"/>
      <c r="C623" s="68"/>
      <c r="D623" s="68"/>
      <c r="E623" s="68"/>
      <c r="F623" s="94"/>
      <c r="G623" s="66"/>
      <c r="H623" s="66"/>
      <c r="I623" s="66"/>
      <c r="J623" s="66"/>
      <c r="K623" s="66"/>
      <c r="L623" s="66"/>
      <c r="M623" s="66"/>
      <c r="N623" s="66"/>
      <c r="O623" s="66"/>
      <c r="P623" s="66"/>
    </row>
    <row r="624" spans="1:16">
      <c r="A624" s="66"/>
      <c r="B624" s="67"/>
      <c r="C624" s="68"/>
      <c r="D624" s="68"/>
      <c r="E624" s="68"/>
      <c r="F624" s="94"/>
      <c r="G624" s="66"/>
      <c r="H624" s="66"/>
      <c r="I624" s="66"/>
      <c r="J624" s="66"/>
      <c r="K624" s="66"/>
      <c r="L624" s="66"/>
      <c r="M624" s="66"/>
      <c r="N624" s="66"/>
      <c r="O624" s="66"/>
      <c r="P624" s="66"/>
    </row>
    <row r="625" spans="1:16">
      <c r="A625" s="66"/>
      <c r="B625" s="67"/>
      <c r="C625" s="68"/>
      <c r="D625" s="68"/>
      <c r="E625" s="68"/>
      <c r="F625" s="94"/>
      <c r="G625" s="66"/>
      <c r="H625" s="66"/>
      <c r="I625" s="66"/>
      <c r="J625" s="66"/>
      <c r="K625" s="66"/>
      <c r="L625" s="66"/>
      <c r="M625" s="66"/>
      <c r="N625" s="66"/>
      <c r="O625" s="66"/>
      <c r="P625" s="66"/>
    </row>
    <row r="626" spans="1:16">
      <c r="A626" s="66"/>
      <c r="B626" s="67"/>
      <c r="C626" s="68"/>
      <c r="D626" s="68"/>
      <c r="E626" s="68"/>
      <c r="F626" s="94"/>
      <c r="G626" s="66"/>
      <c r="H626" s="66"/>
      <c r="I626" s="66"/>
      <c r="J626" s="66"/>
      <c r="K626" s="66"/>
      <c r="L626" s="66"/>
      <c r="M626" s="66"/>
      <c r="N626" s="66"/>
      <c r="O626" s="66"/>
      <c r="P626" s="66"/>
    </row>
    <row r="627" spans="1:16">
      <c r="A627" s="66"/>
      <c r="B627" s="67"/>
      <c r="C627" s="68"/>
      <c r="D627" s="68"/>
      <c r="E627" s="68"/>
      <c r="F627" s="94"/>
      <c r="G627" s="66"/>
      <c r="H627" s="66"/>
      <c r="I627" s="66"/>
      <c r="J627" s="66"/>
      <c r="K627" s="66"/>
      <c r="L627" s="66"/>
      <c r="M627" s="66"/>
      <c r="N627" s="66"/>
      <c r="O627" s="66"/>
      <c r="P627" s="66"/>
    </row>
    <row r="628" spans="1:16">
      <c r="A628" s="66"/>
      <c r="B628" s="67"/>
      <c r="C628" s="68"/>
      <c r="D628" s="68"/>
      <c r="E628" s="68"/>
      <c r="F628" s="94"/>
      <c r="G628" s="66"/>
      <c r="H628" s="66"/>
      <c r="I628" s="66"/>
      <c r="J628" s="66"/>
      <c r="K628" s="66"/>
      <c r="L628" s="66"/>
      <c r="M628" s="66"/>
      <c r="N628" s="66"/>
      <c r="O628" s="66"/>
      <c r="P628" s="66"/>
    </row>
    <row r="629" spans="1:16">
      <c r="A629" s="66"/>
      <c r="B629" s="67"/>
      <c r="C629" s="68"/>
      <c r="D629" s="68"/>
      <c r="E629" s="68"/>
      <c r="F629" s="94"/>
      <c r="G629" s="66"/>
      <c r="H629" s="66"/>
      <c r="I629" s="66"/>
      <c r="J629" s="66"/>
      <c r="K629" s="66"/>
      <c r="L629" s="66"/>
      <c r="M629" s="66"/>
      <c r="N629" s="66"/>
      <c r="O629" s="66"/>
      <c r="P629" s="66"/>
    </row>
    <row r="630" spans="1:16">
      <c r="A630" s="66"/>
      <c r="B630" s="67"/>
      <c r="C630" s="68"/>
      <c r="D630" s="68"/>
      <c r="E630" s="68"/>
      <c r="F630" s="94"/>
      <c r="G630" s="66"/>
      <c r="H630" s="66"/>
      <c r="I630" s="66"/>
      <c r="J630" s="66"/>
      <c r="K630" s="66"/>
      <c r="L630" s="66"/>
      <c r="M630" s="66"/>
      <c r="N630" s="66"/>
      <c r="O630" s="66"/>
      <c r="P630" s="66"/>
    </row>
  </sheetData>
  <sortState ref="O379:P393">
    <sortCondition descending="1" ref="P409"/>
  </sortState>
  <mergeCells count="9">
    <mergeCell ref="B592:I592"/>
    <mergeCell ref="B8:I8"/>
    <mergeCell ref="C552:D552"/>
    <mergeCell ref="E552:G552"/>
    <mergeCell ref="B480:I480"/>
    <mergeCell ref="B533:I533"/>
    <mergeCell ref="B550:I550"/>
    <mergeCell ref="B336:I336"/>
    <mergeCell ref="B477:I47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פילוח כלל הממצאים לפי מגזר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2020-08-09T06:31:53Z</dcterms:created>
  <dcterms:modified xsi:type="dcterms:W3CDTF">2020-08-10T14:50:17Z</dcterms:modified>
</cp:coreProperties>
</file>