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300"/>
  </bookViews>
  <sheets>
    <sheet name="תקציב 2025 לפרסום" sheetId="2" r:id="rId1"/>
  </sheets>
  <externalReferences>
    <externalReference r:id="rId2"/>
    <externalReference r:id="rId3"/>
  </externalReferences>
  <definedNames>
    <definedName name="reassignIL2023">[1]נתונים!$B$40</definedName>
    <definedName name="reassignישראל2023">[1]נתונים!$B$41</definedName>
    <definedName name="אגרה_מוגדלת">[1]נתונים!$B$22</definedName>
    <definedName name="אגרה_מוצמדת_מדד">[1]נתונים!$B$20</definedName>
    <definedName name="אגרה_נוכחית">[1]נתונים!$B$19</definedName>
    <definedName name="אחוז_עדכון_שכר">[1]נתונים!$B$44</definedName>
    <definedName name="אחוז_רישום_שנה_אחת_2022">[1]נתונים!$B$42</definedName>
    <definedName name="גידולIL2023">[1]נתונים!$B$33</definedName>
    <definedName name="גידולישראל2023">[1]נתונים!$B$38</definedName>
    <definedName name="הוצאות">[2]!Table6[#Data]</definedName>
    <definedName name="הכנסות">[2]!Table5[#Data]</definedName>
    <definedName name="מרחבIL2022">[1]נתונים!$B$32</definedName>
    <definedName name="מרחבישראל2022">[1]נתונים!$B$37</definedName>
    <definedName name="שמות_מתחם_1999">[1]נתונים!$B$36</definedName>
    <definedName name="שמות_מתחם_מדינה">[1]נתונים!$B$35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7" i="2" l="1"/>
  <c r="B115" i="2"/>
  <c r="B82" i="2"/>
  <c r="B79" i="2"/>
  <c r="B78" i="2" s="1"/>
  <c r="B71" i="2"/>
  <c r="B65" i="2"/>
  <c r="B60" i="2"/>
  <c r="B57" i="2"/>
  <c r="B52" i="2"/>
  <c r="B39" i="2"/>
  <c r="B30" i="2"/>
  <c r="B23" i="2"/>
  <c r="B21" i="2"/>
  <c r="B16" i="2"/>
  <c r="B14" i="2"/>
  <c r="B9" i="2"/>
  <c r="B8" i="2" s="1"/>
  <c r="A4" i="2"/>
  <c r="A3" i="2"/>
  <c r="B38" i="2" l="1"/>
  <c r="B20" i="2"/>
  <c r="B26" i="2" s="1"/>
  <c r="B3" i="2" s="1"/>
  <c r="B88" i="2"/>
  <c r="B4" i="2" s="1"/>
  <c r="B5" i="2" l="1"/>
</calcChain>
</file>

<file path=xl/sharedStrings.xml><?xml version="1.0" encoding="utf-8"?>
<sst xmlns="http://schemas.openxmlformats.org/spreadsheetml/2006/main" count="86" uniqueCount="78">
  <si>
    <t>סה"כ הוצאות</t>
  </si>
  <si>
    <t>תחזוקת משרד</t>
  </si>
  <si>
    <t>ניהול העמותה</t>
  </si>
  <si>
    <t>יעוץ ושירותים מקצועיים</t>
  </si>
  <si>
    <t>ביטוחים</t>
  </si>
  <si>
    <t>כח אדם</t>
  </si>
  <si>
    <t>מנהלה</t>
  </si>
  <si>
    <t xml:space="preserve">השתתפות בכנסים בינלאומיים </t>
  </si>
  <si>
    <t>קשרים בינלאומיים</t>
  </si>
  <si>
    <t>קשרי חו"ל</t>
  </si>
  <si>
    <t>עיצוב ופרסום- מדדים תקשורתיים ודוח נתונים מורחב</t>
  </si>
  <si>
    <t>קמפיין מרכזי למיצוב האיגוד</t>
  </si>
  <si>
    <t xml:space="preserve">שיווק שווה כסף adwords </t>
  </si>
  <si>
    <t>קידום מרחבי .IL .ישראל</t>
  </si>
  <si>
    <t>תכנים ועיצובים לאתר + אתר בערבית</t>
  </si>
  <si>
    <t>תקשורת, דיגיטל ופרסום עברית וערבית</t>
  </si>
  <si>
    <t>שקיפות ונראות</t>
  </si>
  <si>
    <t xml:space="preserve">פרויקט אוריינות סייבר בשיתוף הוועדה לניהול וחלוקת כספים שנפסקו כסעד </t>
  </si>
  <si>
    <t>תשתיות מחקר וחדשנות דיגיטליים</t>
  </si>
  <si>
    <t xml:space="preserve">נתונים וסטטיסטיקת </t>
  </si>
  <si>
    <t>מסמכי מדיניות ומחקר אינטרנט ישראלי</t>
  </si>
  <si>
    <t>רגולציה ומחקר</t>
  </si>
  <si>
    <t>קהילה</t>
  </si>
  <si>
    <t>חינוך ואוריינות רשת</t>
  </si>
  <si>
    <t>מרכז הגנת הסייבר לאזרחים/ קו סיוע לאינטרנט בטוח ואתרי בלוק</t>
  </si>
  <si>
    <t>צמצום הפער הדיגיטלי</t>
  </si>
  <si>
    <t>הפרשה לקרן שדרוג תשתיות - מרשם</t>
  </si>
  <si>
    <t>הרחבת יכולות להתמודדות עם תרחישי קיצון</t>
  </si>
  <si>
    <t>פרוייקטי שדרוג ופיתוח</t>
  </si>
  <si>
    <t>קובץ המיקוד הישראלי</t>
  </si>
  <si>
    <t>ILDRP</t>
  </si>
  <si>
    <t>ביקורת וניהול רשמים</t>
  </si>
  <si>
    <t>מרשם</t>
  </si>
  <si>
    <t>שווי כסף Google Apps, ו SF</t>
  </si>
  <si>
    <t>שרותי ייעוץ טכנולוגי</t>
  </si>
  <si>
    <t>מערכת BI</t>
  </si>
  <si>
    <t>תחזוקת מערכות מידע משרדיות</t>
  </si>
  <si>
    <t>ספקי תקשורת</t>
  </si>
  <si>
    <t>שרותי ANYCAST בעולם</t>
  </si>
  <si>
    <t xml:space="preserve">שרותי אבטחת מידע ונהלי ISO 27001 </t>
  </si>
  <si>
    <t>תפעול IIX</t>
  </si>
  <si>
    <t>תפעול שוטף</t>
  </si>
  <si>
    <t>שירותי התשתית</t>
  </si>
  <si>
    <t>קופת עדכוני שכר</t>
  </si>
  <si>
    <t>תגמולי הצטיינות</t>
  </si>
  <si>
    <t>רגולציה ובינל"א</t>
  </si>
  <si>
    <t>תשתיות</t>
  </si>
  <si>
    <t>מנהלה ונראות</t>
  </si>
  <si>
    <t>סך עלויות שכר</t>
  </si>
  <si>
    <t>תקציב 2025</t>
  </si>
  <si>
    <t>הוצאות</t>
  </si>
  <si>
    <t>סה"כ  הכנסות צפויות</t>
  </si>
  <si>
    <t>Google Apps, Salesforce, Microsoft</t>
  </si>
  <si>
    <t>הרשאת שימוש ב-adwords</t>
  </si>
  <si>
    <t>שווי כסף ותרומות</t>
  </si>
  <si>
    <t>קרן חידוש ציוד תשתיות</t>
  </si>
  <si>
    <t>קרנות ייעודיות</t>
  </si>
  <si>
    <t>סה"כ הכנסות בעין</t>
  </si>
  <si>
    <t>פרוייקטים משותפים ותמיכות</t>
  </si>
  <si>
    <t>דמי חבר</t>
  </si>
  <si>
    <t>IL-DRP</t>
  </si>
  <si>
    <t>מחלף האינטרנט הישראלי IIX</t>
  </si>
  <si>
    <t xml:space="preserve"> </t>
  </si>
  <si>
    <t>הכנסות</t>
  </si>
  <si>
    <t xml:space="preserve">עודף </t>
  </si>
  <si>
    <t>תקציר</t>
  </si>
  <si>
    <t>שרות ואחריות חומרה ליבה</t>
  </si>
  <si>
    <t xml:space="preserve">שרות ואחריות לתוכנת מערכות ליבה </t>
  </si>
  <si>
    <t xml:space="preserve">שרותי ארוח וענן </t>
  </si>
  <si>
    <t xml:space="preserve">רכש חומרה </t>
  </si>
  <si>
    <t>שמות מתחם</t>
  </si>
  <si>
    <t>הכנסות מרישום שמות מרחב IL</t>
  </si>
  <si>
    <t>הכנסות  מרישום שמות מרחב .ישראל</t>
  </si>
  <si>
    <t>פרוייקט אוריינות הגנת סייבר של הציבור בתמיכת הוועדה לניהול וחלוקת כספים שנפסקו כסעד בתובענות ייצוגיות</t>
  </si>
  <si>
    <t>השתתפות בהוצאות על ידי Internet Society (ISOC)</t>
  </si>
  <si>
    <t>פרוייקט שיפור חוסן האוכלוסיה להתמודדות עם דיסאינפורמציה ברשת</t>
  </si>
  <si>
    <t>עמלות ל-ICANN  .ישראל</t>
  </si>
  <si>
    <t>חברות בארגונים בינלאומיים (CENTR, ICANN, RIPE, ISOC)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</si>
</sst>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* #,##0.00_-;\-* #,##0.00_-;_-* &quot;-&quot;??_-;_-@_-"/>
    <numFmt numFmtId="165" formatCode="_ [$₪-40D]\ * #,##0_ ;_ [$₪-40D]\ * \-#,##0_ ;_ [$₪-40D]\ * &quot;-&quot;_ ;_ @_ "/>
    <numFmt numFmtId="166" formatCode="&quot;₪&quot;\ #,##0"/>
    <numFmt numFmtId="167" formatCode="_ * #,##0_ ;_ * \-#,##0_ ;_ * &quot;-&quot;??_ ;_ @_ "/>
  </numFmts>
  <fonts count="1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rgb="FF006100"/>
      <name val="Arial"/>
      <family val="2"/>
      <charset val="177"/>
      <scheme val="minor"/>
    </font>
    <font>
      <sz val="16"/>
      <color rgb="FF006100"/>
      <name val="Arial"/>
      <family val="2"/>
      <charset val="177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3" fillId="5" borderId="0" applyNumberFormat="0" applyBorder="0" applyAlignment="0" applyProtection="0"/>
  </cellStyleXfs>
  <cellXfs count="46">
    <xf numFmtId="0" fontId="0" fillId="0" borderId="0" xfId="0"/>
    <xf numFmtId="167" fontId="6" fillId="0" borderId="2" xfId="3" applyNumberFormat="1" applyFont="1" applyFill="1" applyBorder="1" applyAlignment="1">
      <alignment horizontal="right" vertical="center" wrapText="1" readingOrder="2"/>
    </xf>
    <xf numFmtId="0" fontId="4" fillId="0" borderId="2" xfId="2" applyBorder="1" applyAlignment="1">
      <alignment horizontal="right" vertical="center" wrapText="1" readingOrder="2"/>
    </xf>
    <xf numFmtId="43" fontId="8" fillId="0" borderId="2" xfId="3" applyFont="1" applyFill="1" applyBorder="1" applyAlignment="1">
      <alignment horizontal="right" vertical="center" wrapText="1" readingOrder="2"/>
    </xf>
    <xf numFmtId="167" fontId="4" fillId="0" borderId="2" xfId="3" applyNumberFormat="1" applyFont="1" applyFill="1" applyBorder="1" applyAlignment="1">
      <alignment horizontal="right" vertical="center" wrapText="1" readingOrder="2"/>
    </xf>
    <xf numFmtId="0" fontId="3" fillId="0" borderId="2" xfId="2" applyFont="1" applyBorder="1" applyAlignment="1">
      <alignment horizontal="right" vertical="center" wrapText="1" readingOrder="2"/>
    </xf>
    <xf numFmtId="0" fontId="8" fillId="0" borderId="2" xfId="2" applyFont="1" applyBorder="1" applyAlignment="1">
      <alignment horizontal="right" vertical="center" wrapText="1" readingOrder="2"/>
    </xf>
    <xf numFmtId="0" fontId="10" fillId="2" borderId="3" xfId="2" applyFont="1" applyFill="1" applyBorder="1" applyAlignment="1">
      <alignment horizontal="right" vertical="center" wrapText="1" readingOrder="2"/>
    </xf>
    <xf numFmtId="0" fontId="6" fillId="0" borderId="1" xfId="2" applyFont="1" applyBorder="1" applyAlignment="1">
      <alignment horizontal="right" vertical="center" wrapText="1" readingOrder="2"/>
    </xf>
    <xf numFmtId="43" fontId="12" fillId="0" borderId="2" xfId="3" applyFont="1" applyFill="1" applyBorder="1" applyAlignment="1">
      <alignment horizontal="right" vertical="center" wrapText="1" readingOrder="2"/>
    </xf>
    <xf numFmtId="166" fontId="11" fillId="0" borderId="2" xfId="3" applyNumberFormat="1" applyFont="1" applyFill="1" applyBorder="1" applyAlignment="1">
      <alignment horizontal="right" vertical="center" wrapText="1" readingOrder="2"/>
    </xf>
    <xf numFmtId="166" fontId="7" fillId="0" borderId="2" xfId="3" applyNumberFormat="1" applyFont="1" applyBorder="1" applyAlignment="1">
      <alignment horizontal="right" vertical="center" wrapText="1" readingOrder="2"/>
    </xf>
    <xf numFmtId="166" fontId="3" fillId="0" borderId="2" xfId="3" applyNumberFormat="1" applyFont="1" applyFill="1" applyBorder="1" applyAlignment="1">
      <alignment horizontal="right" vertical="center" wrapText="1" readingOrder="2"/>
    </xf>
    <xf numFmtId="166" fontId="12" fillId="0" borderId="2" xfId="3" applyNumberFormat="1" applyFont="1" applyFill="1" applyBorder="1" applyAlignment="1">
      <alignment horizontal="right" vertical="center" wrapText="1" readingOrder="2"/>
    </xf>
    <xf numFmtId="0" fontId="12" fillId="0" borderId="2" xfId="2" applyFont="1" applyBorder="1" applyAlignment="1">
      <alignment horizontal="right" vertical="center" wrapText="1" readingOrder="2"/>
    </xf>
    <xf numFmtId="43" fontId="8" fillId="3" borderId="2" xfId="3" applyFont="1" applyFill="1" applyBorder="1" applyAlignment="1">
      <alignment horizontal="right" vertical="center" wrapText="1" readingOrder="2"/>
    </xf>
    <xf numFmtId="0" fontId="10" fillId="2" borderId="3" xfId="2" applyFont="1" applyFill="1" applyBorder="1" applyAlignment="1">
      <alignment horizontal="right" vertical="center" readingOrder="2"/>
    </xf>
    <xf numFmtId="43" fontId="6" fillId="4" borderId="1" xfId="3" applyFont="1" applyFill="1" applyBorder="1" applyAlignment="1">
      <alignment horizontal="right" vertical="center" wrapText="1" readingOrder="2"/>
    </xf>
    <xf numFmtId="43" fontId="12" fillId="4" borderId="2" xfId="3" applyFont="1" applyFill="1" applyBorder="1" applyAlignment="1">
      <alignment horizontal="right" vertical="center" wrapText="1" readingOrder="2"/>
    </xf>
    <xf numFmtId="0" fontId="2" fillId="0" borderId="2" xfId="2" applyFont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166" fontId="11" fillId="4" borderId="2" xfId="3" applyNumberFormat="1" applyFont="1" applyFill="1" applyBorder="1" applyAlignment="1">
      <alignment horizontal="center" vertical="center" wrapText="1" readingOrder="2"/>
    </xf>
    <xf numFmtId="166" fontId="5" fillId="4" borderId="1" xfId="3" applyNumberFormat="1" applyFont="1" applyFill="1" applyBorder="1" applyAlignment="1">
      <alignment horizontal="center" vertical="center" wrapText="1" readingOrder="2"/>
    </xf>
    <xf numFmtId="165" fontId="10" fillId="2" borderId="4" xfId="1" applyNumberFormat="1" applyFont="1" applyFill="1" applyBorder="1" applyAlignment="1">
      <alignment horizontal="center" vertical="center"/>
    </xf>
    <xf numFmtId="166" fontId="8" fillId="3" borderId="2" xfId="3" applyNumberFormat="1" applyFont="1" applyFill="1" applyBorder="1" applyAlignment="1">
      <alignment horizontal="center" vertical="center" wrapText="1" readingOrder="2"/>
    </xf>
    <xf numFmtId="166" fontId="12" fillId="0" borderId="2" xfId="3" applyNumberFormat="1" applyFont="1" applyFill="1" applyBorder="1" applyAlignment="1">
      <alignment horizontal="center" vertical="center" readingOrder="2"/>
    </xf>
    <xf numFmtId="166" fontId="4" fillId="0" borderId="2" xfId="2" applyNumberFormat="1" applyBorder="1" applyAlignment="1">
      <alignment horizontal="center" vertical="center"/>
    </xf>
    <xf numFmtId="166" fontId="1" fillId="0" borderId="2" xfId="2" applyNumberFormat="1" applyFont="1" applyBorder="1" applyAlignment="1">
      <alignment horizontal="center" vertical="center"/>
    </xf>
    <xf numFmtId="166" fontId="12" fillId="0" borderId="2" xfId="3" applyNumberFormat="1" applyFont="1" applyFill="1" applyBorder="1" applyAlignment="1">
      <alignment horizontal="center" vertical="center" wrapText="1" readingOrder="2"/>
    </xf>
    <xf numFmtId="166" fontId="7" fillId="0" borderId="5" xfId="3" applyNumberFormat="1" applyFont="1" applyBorder="1" applyAlignment="1">
      <alignment horizontal="center" vertical="center" wrapText="1" readingOrder="2"/>
    </xf>
    <xf numFmtId="166" fontId="11" fillId="0" borderId="2" xfId="3" applyNumberFormat="1" applyFont="1" applyFill="1" applyBorder="1" applyAlignment="1">
      <alignment horizontal="center" vertical="center" wrapText="1" readingOrder="2"/>
    </xf>
    <xf numFmtId="166" fontId="5" fillId="0" borderId="1" xfId="2" applyNumberFormat="1" applyFont="1" applyBorder="1" applyAlignment="1">
      <alignment horizontal="center" vertical="center" wrapText="1" readingOrder="2"/>
    </xf>
    <xf numFmtId="166" fontId="10" fillId="2" borderId="4" xfId="2" applyNumberFormat="1" applyFont="1" applyFill="1" applyBorder="1" applyAlignment="1">
      <alignment horizontal="center" vertical="center" wrapText="1"/>
    </xf>
    <xf numFmtId="166" fontId="7" fillId="0" borderId="2" xfId="2" applyNumberFormat="1" applyFont="1" applyBorder="1" applyAlignment="1">
      <alignment horizontal="center" vertical="center" wrapText="1" readingOrder="2"/>
    </xf>
    <xf numFmtId="166" fontId="7" fillId="0" borderId="2" xfId="3" applyNumberFormat="1" applyFont="1" applyFill="1" applyBorder="1" applyAlignment="1">
      <alignment horizontal="center" vertical="center" wrapText="1" readingOrder="2"/>
    </xf>
    <xf numFmtId="164" fontId="0" fillId="0" borderId="0" xfId="1" applyFont="1" applyFill="1" applyAlignment="1">
      <alignment vertical="center"/>
    </xf>
    <xf numFmtId="164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2" xfId="2" applyBorder="1" applyAlignment="1">
      <alignment horizontal="right" vertical="center" readingOrder="2"/>
    </xf>
    <xf numFmtId="166" fontId="0" fillId="0" borderId="0" xfId="0" applyNumberFormat="1" applyAlignment="1">
      <alignment vertical="center"/>
    </xf>
    <xf numFmtId="166" fontId="5" fillId="0" borderId="2" xfId="3" applyNumberFormat="1" applyFont="1" applyFill="1" applyBorder="1" applyAlignment="1">
      <alignment horizontal="center" vertical="center" wrapText="1" readingOrder="2"/>
    </xf>
    <xf numFmtId="166" fontId="0" fillId="0" borderId="0" xfId="0" applyNumberFormat="1" applyAlignment="1">
      <alignment horizontal="right" vertical="center"/>
    </xf>
    <xf numFmtId="165" fontId="0" fillId="0" borderId="0" xfId="1" applyNumberFormat="1" applyFont="1" applyAlignment="1">
      <alignment vertical="center"/>
    </xf>
    <xf numFmtId="166" fontId="14" fillId="5" borderId="3" xfId="4" applyNumberFormat="1" applyFont="1" applyBorder="1" applyAlignment="1">
      <alignment horizontal="center" vertical="center"/>
    </xf>
  </cellXfs>
  <cellStyles count="5">
    <cellStyle name="Comma" xfId="1" builtinId="3"/>
    <cellStyle name="Comma 2" xfId="3"/>
    <cellStyle name="Good" xfId="4" builtinId="26"/>
    <cellStyle name="Normal" xfId="0" builtinId="0"/>
    <cellStyle name="Normal 2" xfId="2"/>
  </cellStyles>
  <dxfs count="17">
    <dxf>
      <font>
        <strike val="0"/>
        <outline val="0"/>
        <shadow val="0"/>
        <u val="none"/>
        <vertAlign val="baseline"/>
        <sz val="16"/>
        <color rgb="FF006100"/>
        <name val="Arial"/>
        <scheme val="minor"/>
      </font>
      <alignment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_ [$₪-40D]\ * #,##0_ ;_ [$₪-40D]\ * \-#,##0_ ;_ [$₪-40D]\ * &quot;-&quot;_ ;_ @_ "/>
      <alignment horizontal="center" vertical="center" textRotation="0" wrapText="1" indent="0" justifyLastLine="0" shrinkToFit="0" readingOrder="2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alignment vertical="center" textRotation="0" indent="0" justifyLastLine="0" shrinkToFit="0"/>
    </dxf>
    <dxf>
      <border outline="0">
        <left style="thin">
          <color rgb="FF44B3E1"/>
        </left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scheme val="none"/>
      </font>
      <numFmt numFmtId="166" formatCode="&quot;₪&quot;\ #,##0"/>
      <alignment horizontal="center" vertical="center" textRotation="0" wrapText="0" indent="0" justifyLastLine="0" shrinkToFit="0" readingOrder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ptos Narrow"/>
        <scheme val="minor"/>
      </font>
      <numFmt numFmtId="166" formatCode="&quot;₪&quot;\ #,##0"/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5" formatCode="_ [$₪-40D]\ * #,##0_ ;_ [$₪-40D]\ * \-#,##0_ ;_ [$₪-40D]\ * &quot;-&quot;_ ;_ @_ 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2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2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rgb="FF44B3E1"/>
        </left>
        <top style="thin">
          <color rgb="FF44B3E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scheme val="none"/>
      </font>
      <numFmt numFmtId="166" formatCode="&quot;₪&quot;\ #,##0"/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Aptos Narrow"/>
        <scheme val="minor"/>
      </font>
      <numFmt numFmtId="166" formatCode="&quot;₪&quot;\ #,##0"/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numFmt numFmtId="165" formatCode="_ [$₪-40D]\ * #,##0_ ;_ [$₪-40D]\ * \-#,##0_ ;_ [$₪-40D]\ * &quot;-&quot;_ ;_ @_ "/>
      <alignment vertical="center" textRotation="0" indent="0" justifyLastLine="0" shrinkToFit="0"/>
    </dxf>
    <dxf>
      <alignment vertical="center" textRotation="0" indent="0" justifyLastLine="0" shrinkToFit="0"/>
    </dxf>
    <dxf>
      <alignment vertical="center" textRotation="0" indent="0" justifyLastLine="0" shrinkToFit="0"/>
    </dxf>
    <dxf>
      <border outline="0">
        <bottom style="thin">
          <color rgb="FF44B3E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504;&#1497;&#1492;&#1493;&#1500;%20&#1492;&#1506;&#1502;&#1493;&#1514;&#1492;\&#1493;&#1506;&#1491;%20&#1502;&#1504;&#1492;&#1500;\&#1497;&#1513;&#1497;&#1489;&#1493;&#1514;%20&#1493;&#1506;&#1491;\2022\&#1491;&#1510;&#1502;&#1489;&#1512;\&#1502;&#1505;&#1502;&#1499;&#1497;&#1501;%20&#1504;&#1500;&#1493;&#1493;&#1497;&#1501;\&#1514;&#1499;&#1504;&#1493;&#1503;%20&#1514;&#1511;&#1510;&#1497;&#1489;%202023%20&#1502;&#1488;&#1493;&#1513;&#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499;&#1505;&#1508;&#1497;&#1501;\&#1514;&#1511;&#1510;&#1497;&#1489;\2023\&#1514;&#1499;&#1504;&#1493;&#1503;%20&#1502;&#1493;&#1500;%20&#1489;&#1497;&#1510;&#1493;&#1506;\Q3\&#1514;&#1499;&#1504;&#1493;&#1503;%20&#1502;&#1493;&#1500;%20&#1489;&#1497;&#1510;&#1493;&#1506;%20Q3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חלופות תקציב 2023"/>
      <sheetName val="נתונים"/>
    </sheetNames>
    <sheetDataSet>
      <sheetData sheetId="0"/>
      <sheetData sheetId="1">
        <row r="19">
          <cell r="B19">
            <v>44</v>
          </cell>
        </row>
        <row r="20">
          <cell r="B20">
            <v>46.687684729064046</v>
          </cell>
        </row>
        <row r="22">
          <cell r="B22">
            <v>49</v>
          </cell>
        </row>
        <row r="32">
          <cell r="B32">
            <v>282500</v>
          </cell>
        </row>
        <row r="33">
          <cell r="B33">
            <v>0.02</v>
          </cell>
        </row>
        <row r="35">
          <cell r="B35">
            <v>454</v>
          </cell>
        </row>
        <row r="36">
          <cell r="B36">
            <v>8482</v>
          </cell>
        </row>
        <row r="37">
          <cell r="B37">
            <v>20000</v>
          </cell>
        </row>
        <row r="38">
          <cell r="B38">
            <v>-0.35</v>
          </cell>
        </row>
        <row r="40">
          <cell r="B40">
            <v>1200</v>
          </cell>
        </row>
        <row r="41">
          <cell r="B41">
            <v>400</v>
          </cell>
        </row>
        <row r="42">
          <cell r="B42">
            <v>0.70489510489510487</v>
          </cell>
        </row>
        <row r="44">
          <cell r="B44">
            <v>2.5000000000000001E-2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שום בפועל "/>
      <sheetName val="תקציב 2023"/>
      <sheetName val="ביצוע Q3"/>
      <sheetName val="תכנון מול ביצוע Q3 2023"/>
      <sheetName val="ביצוע שנתי"/>
    </sheetNames>
    <sheetDataSet>
      <sheetData sheetId="0">
        <row r="134">
          <cell r="W134">
            <v>8913825</v>
          </cell>
        </row>
      </sheetData>
      <sheetData sheetId="1"/>
      <sheetData sheetId="2"/>
      <sheetData sheetId="3" refreshError="1"/>
      <sheetData sheetId="4"/>
    </sheetDataSet>
  </externalBook>
</externalLink>
</file>

<file path=xl/tables/table1.xml><?xml version="1.0" encoding="utf-8"?>
<table xmlns="http://schemas.openxmlformats.org/spreadsheetml/2006/main" id="4" name="Table651325" displayName="Table651325" ref="A2:B5" totalsRowShown="0" headerRowDxfId="0" dataDxfId="15" headerRowBorderDxfId="16" headerRowCellStyle="Good">
  <autoFilter ref="A2:B5"/>
  <tableColumns count="2">
    <tableColumn id="1" name="תקציר" dataDxfId="14"/>
    <tableColumn id="6" name="תקציב 2025" dataDxfId="13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e71436" displayName="Table71436" ref="A29:B88" totalsRowShown="0" headerRowDxfId="12" dataDxfId="10" headerRowBorderDxfId="11" tableBorderDxfId="9" headerRowCellStyle="Normal 2" dataCellStyle="Normal 2">
  <autoFilter ref="A29:B88"/>
  <tableColumns count="2">
    <tableColumn id="1" name="הוצאות" dataDxfId="8" dataCellStyle="Normal 2"/>
    <tableColumn id="6" name="תקציב 2025" dataDxfId="7" dataCellStyle="Comm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" name="Table191547" displayName="Table191547" ref="A7:B26" totalsRowShown="0" headerRowDxfId="6" dataDxfId="4" headerRowBorderDxfId="5" tableBorderDxfId="3" headerRowCellStyle="Normal 2" dataCellStyle="Normal 2">
  <autoFilter ref="A7:B26"/>
  <tableColumns count="2">
    <tableColumn id="1" name="הכנסות" dataDxfId="2"/>
    <tableColumn id="6" name="תקציב 2025" dataDxfId="1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rightToLeft="1" tabSelected="1" zoomScale="120" zoomScaleNormal="120" workbookViewId="0">
      <selection activeCell="A13" sqref="A13"/>
    </sheetView>
  </sheetViews>
  <sheetFormatPr defaultColWidth="9.125" defaultRowHeight="14.25" x14ac:dyDescent="0.2"/>
  <cols>
    <col min="1" max="1" width="62.25" style="20" customWidth="1"/>
    <col min="2" max="2" width="34.5" style="20" customWidth="1"/>
    <col min="3" max="3" width="88.5" style="21" bestFit="1" customWidth="1"/>
    <col min="4" max="5" width="19.5" style="20" customWidth="1"/>
    <col min="6" max="6" width="47" style="20" customWidth="1"/>
    <col min="7" max="7" width="19.5" style="44" customWidth="1"/>
    <col min="8" max="8" width="28.25" style="20" bestFit="1" customWidth="1"/>
    <col min="9" max="9" width="36.5" style="20" customWidth="1"/>
    <col min="10" max="10" width="9.125" style="20" bestFit="1" customWidth="1"/>
    <col min="11" max="11" width="5.5" style="20" bestFit="1" customWidth="1"/>
    <col min="12" max="12" width="1.5" style="20" bestFit="1" customWidth="1"/>
    <col min="13" max="13" width="13.125" style="20" customWidth="1"/>
    <col min="14" max="15" width="9.125" style="20"/>
    <col min="16" max="16" width="5.5" style="20" bestFit="1" customWidth="1"/>
    <col min="17" max="16384" width="9.125" style="20"/>
  </cols>
  <sheetData>
    <row r="1" spans="1:9" ht="15" x14ac:dyDescent="0.2">
      <c r="F1" s="22"/>
      <c r="G1" s="22"/>
      <c r="H1" s="22"/>
      <c r="I1" s="22"/>
    </row>
    <row r="2" spans="1:9" ht="20.25" x14ac:dyDescent="0.2">
      <c r="A2" s="45" t="s">
        <v>65</v>
      </c>
      <c r="B2" s="45" t="s">
        <v>49</v>
      </c>
      <c r="F2" s="22"/>
      <c r="G2" s="22"/>
      <c r="H2" s="22"/>
      <c r="I2" s="22"/>
    </row>
    <row r="3" spans="1:9" ht="15.75" x14ac:dyDescent="0.2">
      <c r="A3" s="18" t="str">
        <f>A26</f>
        <v>סה"כ  הכנסות צפויות</v>
      </c>
      <c r="B3" s="23">
        <f>B26</f>
        <v>18162312.343466666</v>
      </c>
      <c r="D3" s="22"/>
      <c r="F3" s="22"/>
      <c r="G3" s="22"/>
      <c r="H3" s="22"/>
      <c r="I3" s="22"/>
    </row>
    <row r="4" spans="1:9" ht="15.75" x14ac:dyDescent="0.2">
      <c r="A4" s="18" t="str">
        <f>A88</f>
        <v>סה"כ הוצאות</v>
      </c>
      <c r="B4" s="23">
        <f>B88</f>
        <v>18128000</v>
      </c>
      <c r="D4" s="22"/>
      <c r="F4" s="22"/>
      <c r="G4" s="22"/>
      <c r="H4" s="22"/>
      <c r="I4" s="22"/>
    </row>
    <row r="5" spans="1:9" ht="20.25" x14ac:dyDescent="0.2">
      <c r="A5" s="17" t="s">
        <v>64</v>
      </c>
      <c r="B5" s="24">
        <f>B3-B4</f>
        <v>34312.343466665596</v>
      </c>
      <c r="D5" s="22"/>
      <c r="F5" s="22"/>
      <c r="G5" s="22"/>
      <c r="H5" s="22"/>
      <c r="I5" s="22"/>
    </row>
    <row r="6" spans="1:9" ht="15" x14ac:dyDescent="0.2">
      <c r="D6" s="22"/>
      <c r="F6" s="22"/>
      <c r="G6" s="22"/>
      <c r="H6" s="22"/>
      <c r="I6" s="22"/>
    </row>
    <row r="7" spans="1:9" ht="20.25" x14ac:dyDescent="0.2">
      <c r="A7" s="16" t="s">
        <v>63</v>
      </c>
      <c r="B7" s="25" t="s">
        <v>49</v>
      </c>
      <c r="C7" s="22"/>
      <c r="E7" s="22"/>
      <c r="F7" s="22"/>
      <c r="G7" s="22"/>
      <c r="H7" s="22"/>
    </row>
    <row r="8" spans="1:9" ht="18" x14ac:dyDescent="0.2">
      <c r="A8" s="15" t="s">
        <v>42</v>
      </c>
      <c r="B8" s="26">
        <f>SUM(B9,B12)</f>
        <v>15583920.343466666</v>
      </c>
      <c r="C8" s="22"/>
      <c r="E8" s="22"/>
      <c r="F8" s="22"/>
      <c r="G8" s="22"/>
      <c r="H8" s="22"/>
    </row>
    <row r="9" spans="1:9" ht="15.75" x14ac:dyDescent="0.2">
      <c r="A9" s="14" t="s">
        <v>70</v>
      </c>
      <c r="B9" s="27">
        <f>SUM(B10,B11)</f>
        <v>14353920.343466666</v>
      </c>
      <c r="C9" s="22"/>
      <c r="E9" s="22"/>
      <c r="F9" s="22"/>
      <c r="G9" s="22"/>
      <c r="H9" s="22"/>
    </row>
    <row r="10" spans="1:9" ht="15" x14ac:dyDescent="0.2">
      <c r="A10" s="12" t="s">
        <v>71</v>
      </c>
      <c r="B10" s="28">
        <v>13928261.0944</v>
      </c>
      <c r="C10" s="22"/>
      <c r="E10" s="22"/>
      <c r="F10" s="22"/>
      <c r="G10" s="22"/>
      <c r="H10" s="22"/>
    </row>
    <row r="11" spans="1:9" ht="15" x14ac:dyDescent="0.2">
      <c r="A11" s="12" t="s">
        <v>72</v>
      </c>
      <c r="B11" s="29">
        <v>425659.2490666667</v>
      </c>
      <c r="C11" s="22"/>
      <c r="E11" s="22" t="s">
        <v>62</v>
      </c>
      <c r="F11" s="22"/>
      <c r="G11" s="22"/>
      <c r="H11" s="22"/>
    </row>
    <row r="12" spans="1:9" ht="15.75" x14ac:dyDescent="0.2">
      <c r="A12" s="10" t="s">
        <v>61</v>
      </c>
      <c r="B12" s="28">
        <v>1230000</v>
      </c>
      <c r="C12" s="22"/>
      <c r="E12" s="22"/>
      <c r="F12" s="22"/>
      <c r="G12" s="22"/>
      <c r="H12" s="22"/>
    </row>
    <row r="13" spans="1:9" ht="15" x14ac:dyDescent="0.2">
      <c r="A13" s="19" t="s">
        <v>60</v>
      </c>
      <c r="B13" s="28">
        <v>15000</v>
      </c>
      <c r="C13" s="22"/>
      <c r="E13" s="22"/>
      <c r="F13" s="22"/>
      <c r="G13" s="22"/>
      <c r="H13" s="22"/>
    </row>
    <row r="14" spans="1:9" ht="15.75" x14ac:dyDescent="0.2">
      <c r="A14" s="13" t="s">
        <v>22</v>
      </c>
      <c r="B14" s="30">
        <f>SUM(B15:B15)</f>
        <v>3500</v>
      </c>
      <c r="C14" s="22"/>
      <c r="E14" s="22"/>
      <c r="F14" s="22"/>
      <c r="G14" s="22"/>
      <c r="H14" s="22"/>
    </row>
    <row r="15" spans="1:9" ht="15" x14ac:dyDescent="0.2">
      <c r="A15" s="12" t="s">
        <v>59</v>
      </c>
      <c r="B15" s="28">
        <v>3500</v>
      </c>
      <c r="C15" s="22"/>
      <c r="E15" s="22"/>
      <c r="F15" s="22"/>
      <c r="G15" s="22"/>
      <c r="H15" s="22"/>
    </row>
    <row r="16" spans="1:9" ht="15.75" x14ac:dyDescent="0.2">
      <c r="A16" s="13" t="s">
        <v>58</v>
      </c>
      <c r="B16" s="30">
        <f>SUM(B17:B19)</f>
        <v>2257892</v>
      </c>
      <c r="C16" s="22"/>
      <c r="E16" s="22"/>
      <c r="F16" s="22"/>
      <c r="G16" s="22"/>
      <c r="H16" s="22"/>
    </row>
    <row r="17" spans="1:9" ht="28.5" x14ac:dyDescent="0.2">
      <c r="A17" s="12" t="s">
        <v>73</v>
      </c>
      <c r="B17" s="28">
        <v>327000</v>
      </c>
      <c r="C17" s="22"/>
      <c r="E17" s="22"/>
      <c r="F17" s="22"/>
      <c r="G17" s="22"/>
      <c r="H17" s="22"/>
    </row>
    <row r="18" spans="1:9" ht="15" x14ac:dyDescent="0.2">
      <c r="A18" s="12" t="s">
        <v>74</v>
      </c>
      <c r="B18" s="28">
        <v>18315</v>
      </c>
      <c r="C18" s="22"/>
      <c r="E18" s="22"/>
      <c r="F18" s="22"/>
      <c r="G18" s="22"/>
      <c r="H18" s="22"/>
    </row>
    <row r="19" spans="1:9" ht="15" x14ac:dyDescent="0.2">
      <c r="A19" s="12" t="s">
        <v>75</v>
      </c>
      <c r="B19" s="28">
        <v>1912577</v>
      </c>
      <c r="C19" s="22"/>
      <c r="E19" s="22"/>
      <c r="F19" s="22"/>
      <c r="G19" s="22"/>
      <c r="H19" s="22"/>
    </row>
    <row r="20" spans="1:9" ht="18" x14ac:dyDescent="0.2">
      <c r="A20" s="11" t="s">
        <v>57</v>
      </c>
      <c r="B20" s="31">
        <f>SUBTOTAL(109,B9,B12,B14,B16)</f>
        <v>17845312.343466666</v>
      </c>
      <c r="C20" s="22"/>
      <c r="E20" s="22"/>
      <c r="F20" s="22"/>
      <c r="G20" s="22"/>
      <c r="H20" s="22"/>
    </row>
    <row r="21" spans="1:9" ht="15.75" x14ac:dyDescent="0.2">
      <c r="A21" s="10" t="s">
        <v>56</v>
      </c>
      <c r="B21" s="32">
        <f>SUM(B22:B22)</f>
        <v>300000</v>
      </c>
      <c r="C21" s="20"/>
      <c r="E21" s="22"/>
      <c r="F21" s="22"/>
      <c r="G21" s="22"/>
      <c r="H21" s="22"/>
    </row>
    <row r="22" spans="1:9" ht="15" x14ac:dyDescent="0.2">
      <c r="A22" s="2" t="s">
        <v>55</v>
      </c>
      <c r="B22" s="28">
        <v>300000</v>
      </c>
      <c r="C22" s="20"/>
      <c r="E22" s="22"/>
      <c r="F22" s="22"/>
      <c r="G22" s="22"/>
      <c r="H22" s="22"/>
    </row>
    <row r="23" spans="1:9" ht="15.75" x14ac:dyDescent="0.2">
      <c r="A23" s="9" t="s">
        <v>54</v>
      </c>
      <c r="B23" s="32">
        <f>SUM(B24:B25)</f>
        <v>17000</v>
      </c>
      <c r="C23" s="20"/>
      <c r="E23" s="22"/>
      <c r="F23" s="22"/>
      <c r="G23" s="22"/>
      <c r="H23" s="22"/>
    </row>
    <row r="24" spans="1:9" ht="15" x14ac:dyDescent="0.2">
      <c r="A24" s="2" t="s">
        <v>53</v>
      </c>
      <c r="B24" s="28">
        <v>7000</v>
      </c>
      <c r="C24" s="20"/>
      <c r="E24" s="22"/>
      <c r="F24" s="22"/>
      <c r="G24" s="22"/>
      <c r="H24" s="22"/>
    </row>
    <row r="25" spans="1:9" ht="15" x14ac:dyDescent="0.2">
      <c r="A25" s="2" t="s">
        <v>52</v>
      </c>
      <c r="B25" s="28">
        <v>10000</v>
      </c>
      <c r="C25" s="20"/>
      <c r="E25" s="22"/>
      <c r="F25" s="22"/>
      <c r="G25" s="22"/>
      <c r="H25" s="22"/>
    </row>
    <row r="26" spans="1:9" ht="20.25" x14ac:dyDescent="0.2">
      <c r="A26" s="8" t="s">
        <v>51</v>
      </c>
      <c r="B26" s="33">
        <f>B20+B21+B23</f>
        <v>18162312.343466666</v>
      </c>
      <c r="C26" s="20"/>
      <c r="E26" s="22"/>
      <c r="F26" s="22"/>
      <c r="G26" s="22"/>
      <c r="H26" s="22"/>
    </row>
    <row r="27" spans="1:9" ht="15" x14ac:dyDescent="0.2">
      <c r="F27" s="22"/>
      <c r="G27" s="22"/>
      <c r="H27" s="22"/>
      <c r="I27" s="22"/>
    </row>
    <row r="28" spans="1:9" ht="15" x14ac:dyDescent="0.2">
      <c r="F28" s="22"/>
      <c r="G28" s="22"/>
      <c r="H28" s="22"/>
      <c r="I28" s="22"/>
    </row>
    <row r="29" spans="1:9" ht="20.25" x14ac:dyDescent="0.2">
      <c r="A29" s="7" t="s">
        <v>50</v>
      </c>
      <c r="B29" s="34" t="s">
        <v>49</v>
      </c>
      <c r="C29" s="20"/>
      <c r="E29" s="22"/>
      <c r="F29" s="22"/>
      <c r="G29" s="22"/>
      <c r="H29" s="22"/>
    </row>
    <row r="30" spans="1:9" ht="18" x14ac:dyDescent="0.2">
      <c r="A30" s="3" t="s">
        <v>48</v>
      </c>
      <c r="B30" s="35">
        <f>SUM(B31:B37)</f>
        <v>10700000</v>
      </c>
      <c r="C30" s="20"/>
      <c r="E30" s="22"/>
      <c r="F30" s="22"/>
      <c r="G30" s="22"/>
      <c r="H30" s="22"/>
    </row>
    <row r="31" spans="1:9" ht="15" x14ac:dyDescent="0.2">
      <c r="A31" s="2" t="s">
        <v>47</v>
      </c>
      <c r="B31" s="28">
        <v>2250000</v>
      </c>
      <c r="C31" s="20"/>
      <c r="E31" s="22"/>
      <c r="F31" s="22"/>
      <c r="G31" s="22"/>
      <c r="H31" s="22"/>
    </row>
    <row r="32" spans="1:9" ht="15" x14ac:dyDescent="0.2">
      <c r="A32" s="2" t="s">
        <v>46</v>
      </c>
      <c r="B32" s="28">
        <v>5540000</v>
      </c>
      <c r="C32" s="20"/>
      <c r="E32" s="22"/>
      <c r="F32" s="22"/>
      <c r="G32" s="22"/>
      <c r="H32" s="22"/>
    </row>
    <row r="33" spans="1:8" ht="15" x14ac:dyDescent="0.2">
      <c r="A33" s="2" t="s">
        <v>22</v>
      </c>
      <c r="B33" s="28">
        <v>1100000</v>
      </c>
      <c r="C33" s="20"/>
      <c r="E33" s="22"/>
      <c r="F33" s="22"/>
      <c r="G33" s="22"/>
      <c r="H33" s="22"/>
    </row>
    <row r="34" spans="1:8" ht="15" x14ac:dyDescent="0.2">
      <c r="A34" s="2" t="s">
        <v>45</v>
      </c>
      <c r="B34" s="28">
        <v>850000</v>
      </c>
      <c r="C34" s="20"/>
      <c r="E34" s="22"/>
      <c r="F34" s="22"/>
      <c r="G34" s="22"/>
      <c r="H34" s="22"/>
    </row>
    <row r="35" spans="1:8" ht="15" x14ac:dyDescent="0.2">
      <c r="A35" s="2" t="s">
        <v>75</v>
      </c>
      <c r="B35" s="28">
        <v>470000</v>
      </c>
      <c r="C35" s="20"/>
      <c r="E35" s="22"/>
      <c r="F35" s="22"/>
      <c r="G35" s="22"/>
      <c r="H35" s="22"/>
    </row>
    <row r="36" spans="1:8" ht="15" x14ac:dyDescent="0.2">
      <c r="A36" s="2" t="s">
        <v>44</v>
      </c>
      <c r="B36" s="28">
        <v>140000</v>
      </c>
      <c r="C36" s="20"/>
      <c r="E36" s="22"/>
      <c r="F36" s="22"/>
      <c r="G36" s="22"/>
      <c r="H36" s="22"/>
    </row>
    <row r="37" spans="1:8" ht="15" x14ac:dyDescent="0.2">
      <c r="A37" s="2" t="s">
        <v>43</v>
      </c>
      <c r="B37" s="28">
        <v>350000</v>
      </c>
      <c r="C37" s="20"/>
      <c r="E37" s="22"/>
      <c r="F37" s="22"/>
      <c r="G37" s="22"/>
      <c r="H37" s="22"/>
    </row>
    <row r="38" spans="1:8" ht="18" x14ac:dyDescent="0.2">
      <c r="A38" s="3" t="s">
        <v>42</v>
      </c>
      <c r="B38" s="35">
        <f>B39+B52+B57</f>
        <v>4127000</v>
      </c>
      <c r="C38" s="20"/>
      <c r="E38" s="22"/>
      <c r="F38" s="22"/>
      <c r="G38" s="22"/>
      <c r="H38" s="22"/>
    </row>
    <row r="39" spans="1:8" ht="18" x14ac:dyDescent="0.2">
      <c r="A39" s="6" t="s">
        <v>41</v>
      </c>
      <c r="B39" s="36">
        <f>SUM(B40:B51)</f>
        <v>3645000</v>
      </c>
      <c r="C39" s="20"/>
      <c r="E39" s="22"/>
      <c r="F39" s="22"/>
      <c r="G39" s="22"/>
      <c r="H39" s="22"/>
    </row>
    <row r="40" spans="1:8" ht="15" x14ac:dyDescent="0.2">
      <c r="A40" s="2" t="s">
        <v>66</v>
      </c>
      <c r="B40" s="28">
        <v>255000</v>
      </c>
      <c r="C40" s="20"/>
      <c r="E40" s="22"/>
      <c r="F40" s="22"/>
      <c r="G40" s="22"/>
      <c r="H40" s="22"/>
    </row>
    <row r="41" spans="1:8" ht="15" x14ac:dyDescent="0.2">
      <c r="A41" s="2" t="s">
        <v>67</v>
      </c>
      <c r="B41" s="28">
        <v>370000</v>
      </c>
      <c r="C41" s="20"/>
      <c r="E41" s="22"/>
      <c r="F41" s="22"/>
      <c r="G41" s="22"/>
      <c r="H41" s="22"/>
    </row>
    <row r="42" spans="1:8" ht="15" x14ac:dyDescent="0.2">
      <c r="A42" s="2" t="s">
        <v>40</v>
      </c>
      <c r="B42" s="28">
        <v>315000</v>
      </c>
      <c r="C42" s="37"/>
      <c r="E42" s="22"/>
      <c r="F42" s="22"/>
      <c r="G42" s="22"/>
      <c r="H42" s="22"/>
    </row>
    <row r="43" spans="1:8" ht="15" x14ac:dyDescent="0.2">
      <c r="A43" s="2" t="s">
        <v>68</v>
      </c>
      <c r="B43" s="28">
        <v>770000</v>
      </c>
      <c r="C43" s="37"/>
      <c r="E43" s="22"/>
      <c r="F43" s="22"/>
      <c r="G43" s="22"/>
      <c r="H43" s="22"/>
    </row>
    <row r="44" spans="1:8" ht="15" x14ac:dyDescent="0.2">
      <c r="A44" s="5" t="s">
        <v>39</v>
      </c>
      <c r="B44" s="28">
        <v>600000</v>
      </c>
      <c r="C44" s="37"/>
      <c r="E44" s="22"/>
      <c r="F44" s="22"/>
      <c r="G44" s="22"/>
      <c r="H44" s="22"/>
    </row>
    <row r="45" spans="1:8" ht="15" x14ac:dyDescent="0.2">
      <c r="A45" s="5" t="s">
        <v>38</v>
      </c>
      <c r="B45" s="28">
        <v>115000</v>
      </c>
      <c r="C45" s="37"/>
      <c r="E45" s="22"/>
      <c r="F45" s="22"/>
      <c r="G45" s="22"/>
      <c r="H45" s="22"/>
    </row>
    <row r="46" spans="1:8" ht="15" x14ac:dyDescent="0.2">
      <c r="A46" s="5" t="s">
        <v>37</v>
      </c>
      <c r="B46" s="28">
        <v>170000</v>
      </c>
      <c r="C46" s="38"/>
      <c r="E46" s="22"/>
      <c r="F46" s="22"/>
      <c r="G46" s="22"/>
      <c r="H46" s="22"/>
    </row>
    <row r="47" spans="1:8" ht="15" x14ac:dyDescent="0.2">
      <c r="A47" s="5" t="s">
        <v>36</v>
      </c>
      <c r="B47" s="28">
        <v>120000</v>
      </c>
      <c r="C47" s="38"/>
      <c r="E47" s="22"/>
      <c r="F47" s="22"/>
      <c r="G47" s="22"/>
      <c r="H47" s="22"/>
    </row>
    <row r="48" spans="1:8" ht="15" x14ac:dyDescent="0.2">
      <c r="A48" s="39" t="s">
        <v>69</v>
      </c>
      <c r="B48" s="28">
        <v>350000</v>
      </c>
      <c r="C48" s="20"/>
      <c r="E48" s="22"/>
      <c r="F48" s="22"/>
      <c r="G48" s="22"/>
      <c r="H48" s="22"/>
    </row>
    <row r="49" spans="1:8" ht="15" x14ac:dyDescent="0.2">
      <c r="A49" s="40" t="s">
        <v>35</v>
      </c>
      <c r="B49" s="28">
        <v>120000</v>
      </c>
      <c r="C49" s="20"/>
      <c r="E49" s="22"/>
      <c r="F49" s="22"/>
      <c r="G49" s="22"/>
      <c r="H49" s="22"/>
    </row>
    <row r="50" spans="1:8" ht="15" x14ac:dyDescent="0.2">
      <c r="A50" s="39" t="s">
        <v>34</v>
      </c>
      <c r="B50" s="28">
        <v>450000</v>
      </c>
      <c r="C50" s="20"/>
      <c r="E50" s="22"/>
      <c r="F50" s="22"/>
      <c r="G50" s="22"/>
      <c r="H50" s="22"/>
    </row>
    <row r="51" spans="1:8" ht="15" x14ac:dyDescent="0.2">
      <c r="A51" s="2" t="s">
        <v>33</v>
      </c>
      <c r="B51" s="28">
        <v>10000</v>
      </c>
      <c r="C51" s="20"/>
      <c r="E51" s="22"/>
      <c r="F51" s="22"/>
      <c r="G51" s="22"/>
      <c r="H51" s="22"/>
    </row>
    <row r="52" spans="1:8" ht="18" x14ac:dyDescent="0.2">
      <c r="A52" s="6" t="s">
        <v>32</v>
      </c>
      <c r="B52" s="36">
        <f>SUM(B53:B56)</f>
        <v>32000</v>
      </c>
      <c r="C52" s="20"/>
      <c r="E52" s="22"/>
      <c r="F52" s="22"/>
      <c r="G52" s="22"/>
      <c r="H52" s="22"/>
    </row>
    <row r="53" spans="1:8" ht="15" x14ac:dyDescent="0.2">
      <c r="A53" s="2" t="s">
        <v>31</v>
      </c>
      <c r="B53" s="28">
        <v>2000</v>
      </c>
      <c r="C53" s="20"/>
      <c r="E53" s="22"/>
      <c r="F53" s="22"/>
      <c r="G53" s="22"/>
      <c r="H53" s="22"/>
    </row>
    <row r="54" spans="1:8" ht="15" x14ac:dyDescent="0.2">
      <c r="A54" s="2" t="s">
        <v>76</v>
      </c>
      <c r="B54" s="28">
        <v>5000</v>
      </c>
      <c r="C54" s="20"/>
      <c r="E54" s="22"/>
      <c r="F54" s="22"/>
      <c r="G54" s="22"/>
      <c r="H54" s="22"/>
    </row>
    <row r="55" spans="1:8" ht="15" x14ac:dyDescent="0.2">
      <c r="A55" s="5" t="s">
        <v>30</v>
      </c>
      <c r="B55" s="28">
        <v>15000</v>
      </c>
      <c r="C55" s="20"/>
      <c r="E55" s="22"/>
      <c r="F55" s="22"/>
      <c r="G55" s="22"/>
      <c r="H55" s="22"/>
    </row>
    <row r="56" spans="1:8" ht="15" x14ac:dyDescent="0.2">
      <c r="A56" s="2" t="s">
        <v>29</v>
      </c>
      <c r="B56" s="28">
        <v>10000</v>
      </c>
      <c r="C56" s="20"/>
      <c r="E56" s="22"/>
      <c r="F56" s="22"/>
      <c r="G56" s="22"/>
      <c r="H56" s="22"/>
    </row>
    <row r="57" spans="1:8" ht="18" x14ac:dyDescent="0.2">
      <c r="A57" s="6" t="s">
        <v>28</v>
      </c>
      <c r="B57" s="36">
        <f>SUM(B58:B59)</f>
        <v>450000</v>
      </c>
      <c r="C57" s="20"/>
      <c r="E57" s="22"/>
      <c r="F57" s="22"/>
      <c r="G57" s="22"/>
      <c r="H57" s="22"/>
    </row>
    <row r="58" spans="1:8" ht="15" x14ac:dyDescent="0.2">
      <c r="A58" s="39" t="s">
        <v>27</v>
      </c>
      <c r="B58" s="28">
        <v>100000</v>
      </c>
      <c r="C58" s="20"/>
      <c r="E58" s="22"/>
      <c r="F58" s="22"/>
      <c r="G58" s="22"/>
      <c r="H58" s="22"/>
    </row>
    <row r="59" spans="1:8" ht="15" x14ac:dyDescent="0.2">
      <c r="A59" s="5" t="s">
        <v>26</v>
      </c>
      <c r="B59" s="28">
        <v>350000</v>
      </c>
      <c r="C59" s="20"/>
      <c r="E59" s="22"/>
      <c r="F59" s="22"/>
      <c r="G59" s="22"/>
      <c r="H59" s="22"/>
    </row>
    <row r="60" spans="1:8" ht="18" x14ac:dyDescent="0.2">
      <c r="A60" s="3" t="s">
        <v>22</v>
      </c>
      <c r="B60" s="36">
        <f>SUM(B61:B64)</f>
        <v>360000</v>
      </c>
      <c r="C60" s="41"/>
      <c r="E60" s="22"/>
      <c r="F60" s="22"/>
      <c r="G60" s="22"/>
      <c r="H60" s="22"/>
    </row>
    <row r="61" spans="1:8" ht="15" x14ac:dyDescent="0.2">
      <c r="A61" s="5" t="s">
        <v>25</v>
      </c>
      <c r="B61" s="28">
        <v>200000</v>
      </c>
      <c r="C61" s="20"/>
      <c r="E61" s="22"/>
      <c r="F61" s="22"/>
      <c r="G61" s="22"/>
      <c r="H61" s="22"/>
    </row>
    <row r="62" spans="1:8" ht="15" x14ac:dyDescent="0.2">
      <c r="A62" s="5" t="s">
        <v>24</v>
      </c>
      <c r="B62" s="28">
        <v>50000</v>
      </c>
      <c r="C62" s="20"/>
      <c r="E62" s="22"/>
      <c r="F62" s="22"/>
      <c r="G62" s="22"/>
      <c r="H62" s="22"/>
    </row>
    <row r="63" spans="1:8" ht="15" x14ac:dyDescent="0.2">
      <c r="A63" s="5" t="s">
        <v>23</v>
      </c>
      <c r="B63" s="28">
        <v>60000</v>
      </c>
      <c r="C63" s="20"/>
      <c r="E63" s="22"/>
      <c r="F63" s="22"/>
      <c r="G63" s="22"/>
      <c r="H63" s="22"/>
    </row>
    <row r="64" spans="1:8" ht="15" x14ac:dyDescent="0.2">
      <c r="A64" s="5" t="s">
        <v>22</v>
      </c>
      <c r="B64" s="28">
        <v>50000</v>
      </c>
      <c r="C64" s="20"/>
      <c r="E64" s="22"/>
      <c r="F64" s="22"/>
      <c r="G64" s="22"/>
      <c r="H64" s="22"/>
    </row>
    <row r="65" spans="1:8" ht="18" x14ac:dyDescent="0.2">
      <c r="A65" s="3" t="s">
        <v>21</v>
      </c>
      <c r="B65" s="36">
        <f>SUBTOTAL(109,B66:B68)</f>
        <v>175000</v>
      </c>
      <c r="C65" s="20"/>
      <c r="E65" s="22"/>
      <c r="F65" s="22"/>
      <c r="G65" s="22"/>
      <c r="H65" s="22"/>
    </row>
    <row r="66" spans="1:8" ht="15" x14ac:dyDescent="0.2">
      <c r="A66" s="5" t="s">
        <v>20</v>
      </c>
      <c r="B66" s="28">
        <v>100000</v>
      </c>
      <c r="C66" s="20"/>
      <c r="E66" s="22"/>
      <c r="F66" s="22"/>
      <c r="G66" s="22"/>
      <c r="H66" s="22"/>
    </row>
    <row r="67" spans="1:8" ht="15" x14ac:dyDescent="0.2">
      <c r="A67" s="2" t="s">
        <v>19</v>
      </c>
      <c r="B67" s="28">
        <v>60000</v>
      </c>
      <c r="C67" s="20"/>
      <c r="E67" s="22"/>
      <c r="F67" s="22"/>
      <c r="G67" s="22"/>
      <c r="H67" s="22"/>
    </row>
    <row r="68" spans="1:8" ht="15" x14ac:dyDescent="0.2">
      <c r="A68" s="5" t="s">
        <v>18</v>
      </c>
      <c r="B68" s="28">
        <v>15000</v>
      </c>
      <c r="C68" s="20"/>
      <c r="E68" s="22"/>
      <c r="F68" s="22"/>
      <c r="G68" s="22"/>
      <c r="H68" s="22"/>
    </row>
    <row r="69" spans="1:8" s="22" customFormat="1" ht="36" x14ac:dyDescent="0.2">
      <c r="A69" s="3" t="s">
        <v>17</v>
      </c>
      <c r="B69" s="36">
        <v>315000</v>
      </c>
    </row>
    <row r="70" spans="1:8" ht="36" x14ac:dyDescent="0.2">
      <c r="A70" s="3" t="s">
        <v>75</v>
      </c>
      <c r="B70" s="35">
        <v>1037455.1401869156</v>
      </c>
      <c r="C70" s="20"/>
      <c r="E70" s="22"/>
      <c r="F70" s="22"/>
      <c r="G70" s="22"/>
      <c r="H70" s="22"/>
    </row>
    <row r="71" spans="1:8" ht="18" x14ac:dyDescent="0.2">
      <c r="A71" s="3" t="s">
        <v>16</v>
      </c>
      <c r="B71" s="36">
        <f>SUM(B72:B77)</f>
        <v>672000</v>
      </c>
      <c r="C71" s="20"/>
      <c r="E71" s="22"/>
      <c r="F71" s="22"/>
      <c r="G71" s="22"/>
      <c r="H71" s="22"/>
    </row>
    <row r="72" spans="1:8" ht="15" x14ac:dyDescent="0.2">
      <c r="A72" s="2" t="s">
        <v>15</v>
      </c>
      <c r="B72" s="28">
        <v>310000</v>
      </c>
      <c r="C72" s="20"/>
      <c r="E72" s="22"/>
      <c r="F72" s="22"/>
      <c r="G72" s="22"/>
      <c r="H72" s="22"/>
    </row>
    <row r="73" spans="1:8" ht="15" x14ac:dyDescent="0.2">
      <c r="A73" s="2" t="s">
        <v>14</v>
      </c>
      <c r="B73" s="28">
        <v>50000</v>
      </c>
      <c r="C73" s="20"/>
      <c r="E73" s="22"/>
      <c r="F73" s="22"/>
      <c r="G73" s="22"/>
      <c r="H73" s="22"/>
    </row>
    <row r="74" spans="1:8" ht="15" x14ac:dyDescent="0.2">
      <c r="A74" s="2" t="s">
        <v>13</v>
      </c>
      <c r="B74" s="28">
        <v>135000</v>
      </c>
      <c r="C74" s="20"/>
      <c r="E74" s="22"/>
      <c r="F74" s="22"/>
      <c r="G74" s="22"/>
      <c r="H74" s="22"/>
    </row>
    <row r="75" spans="1:8" ht="15" x14ac:dyDescent="0.2">
      <c r="A75" s="2" t="s">
        <v>12</v>
      </c>
      <c r="B75" s="28">
        <v>7000</v>
      </c>
      <c r="C75" s="20"/>
      <c r="E75" s="22"/>
      <c r="F75" s="22"/>
      <c r="G75" s="22"/>
      <c r="H75" s="22"/>
    </row>
    <row r="76" spans="1:8" ht="15" x14ac:dyDescent="0.2">
      <c r="A76" s="2" t="s">
        <v>11</v>
      </c>
      <c r="B76" s="28">
        <v>150000</v>
      </c>
      <c r="C76" s="20"/>
      <c r="E76" s="22"/>
      <c r="F76" s="22"/>
      <c r="G76" s="22"/>
      <c r="H76" s="22"/>
    </row>
    <row r="77" spans="1:8" ht="15" x14ac:dyDescent="0.2">
      <c r="A77" s="2" t="s">
        <v>10</v>
      </c>
      <c r="B77" s="28">
        <v>20000</v>
      </c>
      <c r="C77" s="20"/>
      <c r="E77" s="22"/>
      <c r="F77" s="22"/>
      <c r="G77" s="22"/>
      <c r="H77" s="22"/>
    </row>
    <row r="78" spans="1:8" ht="18" x14ac:dyDescent="0.2">
      <c r="A78" s="3" t="s">
        <v>9</v>
      </c>
      <c r="B78" s="36">
        <f>SUM(B79:B81)</f>
        <v>280000</v>
      </c>
      <c r="C78" s="20"/>
      <c r="E78" s="22"/>
      <c r="F78" s="22"/>
      <c r="G78" s="22"/>
      <c r="H78" s="22"/>
    </row>
    <row r="79" spans="1:8" ht="15" x14ac:dyDescent="0.2">
      <c r="A79" s="4" t="s">
        <v>77</v>
      </c>
      <c r="B79" s="28">
        <f>135000+5000*4+1250*4</f>
        <v>160000</v>
      </c>
      <c r="C79" s="20"/>
      <c r="E79" s="22"/>
      <c r="F79" s="22"/>
      <c r="G79" s="22"/>
      <c r="H79" s="22"/>
    </row>
    <row r="80" spans="1:8" ht="15" x14ac:dyDescent="0.2">
      <c r="A80" s="4" t="s">
        <v>8</v>
      </c>
      <c r="B80" s="28">
        <v>40000</v>
      </c>
      <c r="C80" s="20"/>
      <c r="E80" s="22"/>
      <c r="F80" s="22"/>
      <c r="G80" s="22"/>
      <c r="H80" s="22"/>
    </row>
    <row r="81" spans="1:9" ht="15" x14ac:dyDescent="0.2">
      <c r="A81" s="4" t="s">
        <v>7</v>
      </c>
      <c r="B81" s="28">
        <v>80000</v>
      </c>
      <c r="C81" s="20"/>
      <c r="E81" s="22"/>
      <c r="F81" s="22"/>
      <c r="G81" s="22"/>
      <c r="H81" s="22"/>
    </row>
    <row r="82" spans="1:9" ht="18" x14ac:dyDescent="0.2">
      <c r="A82" s="3" t="s">
        <v>6</v>
      </c>
      <c r="B82" s="36">
        <f>SUM(B83:B87)</f>
        <v>1814000</v>
      </c>
      <c r="C82" s="20"/>
      <c r="E82" s="22"/>
      <c r="F82" s="22"/>
      <c r="G82" s="22"/>
      <c r="H82" s="22"/>
    </row>
    <row r="83" spans="1:9" ht="15" x14ac:dyDescent="0.2">
      <c r="A83" s="2" t="s">
        <v>5</v>
      </c>
      <c r="B83" s="28">
        <v>229000</v>
      </c>
      <c r="C83" s="20"/>
      <c r="E83" s="22"/>
      <c r="F83" s="22"/>
      <c r="G83" s="22"/>
      <c r="H83" s="22"/>
    </row>
    <row r="84" spans="1:9" ht="15" x14ac:dyDescent="0.2">
      <c r="A84" s="2" t="s">
        <v>4</v>
      </c>
      <c r="B84" s="28">
        <v>90000</v>
      </c>
      <c r="C84" s="20"/>
      <c r="E84" s="22"/>
      <c r="F84" s="22"/>
      <c r="G84" s="22"/>
      <c r="H84" s="22"/>
    </row>
    <row r="85" spans="1:9" ht="15" x14ac:dyDescent="0.2">
      <c r="A85" s="2" t="s">
        <v>3</v>
      </c>
      <c r="B85" s="28">
        <v>550000</v>
      </c>
      <c r="C85" s="20"/>
      <c r="E85" s="22"/>
      <c r="F85" s="22"/>
      <c r="G85" s="22"/>
      <c r="H85" s="22"/>
    </row>
    <row r="86" spans="1:9" ht="15" x14ac:dyDescent="0.2">
      <c r="A86" s="2" t="s">
        <v>2</v>
      </c>
      <c r="B86" s="28">
        <v>45000</v>
      </c>
      <c r="C86" s="20"/>
      <c r="E86" s="22"/>
      <c r="F86" s="22"/>
      <c r="G86" s="22"/>
      <c r="H86" s="22"/>
    </row>
    <row r="87" spans="1:9" ht="15" x14ac:dyDescent="0.2">
      <c r="A87" s="2" t="s">
        <v>1</v>
      </c>
      <c r="B87" s="28">
        <v>900000</v>
      </c>
      <c r="C87" s="20"/>
      <c r="E87" s="22"/>
      <c r="F87" s="22"/>
      <c r="G87" s="22"/>
      <c r="H87" s="22"/>
    </row>
    <row r="88" spans="1:9" ht="20.25" x14ac:dyDescent="0.2">
      <c r="A88" s="1" t="s">
        <v>0</v>
      </c>
      <c r="B88" s="42">
        <f>SUM(B82,B78,B71,B65,B57,B60,B52,B30,B39)</f>
        <v>18128000</v>
      </c>
      <c r="C88" s="20"/>
      <c r="E88" s="22"/>
      <c r="F88" s="22"/>
      <c r="G88" s="22"/>
      <c r="H88" s="22"/>
    </row>
    <row r="89" spans="1:9" ht="15" x14ac:dyDescent="0.2">
      <c r="F89" s="22"/>
      <c r="G89" s="22"/>
      <c r="H89" s="22"/>
      <c r="I89" s="22"/>
    </row>
    <row r="90" spans="1:9" ht="15" x14ac:dyDescent="0.2">
      <c r="B90" s="41"/>
      <c r="F90" s="22"/>
      <c r="G90" s="22"/>
      <c r="H90" s="22"/>
      <c r="I90" s="22"/>
    </row>
    <row r="91" spans="1:9" ht="15" x14ac:dyDescent="0.2">
      <c r="B91" s="41"/>
      <c r="F91" s="22"/>
      <c r="G91" s="22"/>
      <c r="H91" s="22"/>
      <c r="I91" s="22"/>
    </row>
    <row r="92" spans="1:9" ht="15" x14ac:dyDescent="0.2">
      <c r="F92" s="22"/>
      <c r="G92" s="22"/>
      <c r="H92" s="22"/>
      <c r="I92" s="22"/>
    </row>
    <row r="93" spans="1:9" ht="15" x14ac:dyDescent="0.2">
      <c r="F93" s="22"/>
      <c r="G93" s="22"/>
      <c r="H93" s="22"/>
      <c r="I93" s="22"/>
    </row>
    <row r="94" spans="1:9" ht="15" x14ac:dyDescent="0.2">
      <c r="F94" s="22"/>
      <c r="G94" s="22"/>
      <c r="H94" s="22"/>
      <c r="I94" s="22"/>
    </row>
    <row r="95" spans="1:9" ht="15" x14ac:dyDescent="0.2">
      <c r="F95" s="22"/>
      <c r="G95" s="22"/>
      <c r="H95" s="22"/>
      <c r="I95" s="22"/>
    </row>
    <row r="96" spans="1:9" ht="15" x14ac:dyDescent="0.2">
      <c r="F96" s="22"/>
      <c r="G96" s="22"/>
      <c r="H96" s="22"/>
      <c r="I96" s="22"/>
    </row>
    <row r="97" spans="3:9" ht="15" x14ac:dyDescent="0.2">
      <c r="C97" s="43"/>
      <c r="F97" s="22"/>
      <c r="G97" s="22"/>
      <c r="H97" s="22"/>
      <c r="I97" s="22"/>
    </row>
    <row r="98" spans="3:9" ht="15" x14ac:dyDescent="0.2">
      <c r="F98" s="22"/>
      <c r="G98" s="22"/>
      <c r="H98" s="22"/>
      <c r="I98" s="22"/>
    </row>
    <row r="99" spans="3:9" ht="15" x14ac:dyDescent="0.2">
      <c r="F99" s="22"/>
      <c r="G99" s="22"/>
      <c r="H99" s="22"/>
      <c r="I99" s="22"/>
    </row>
    <row r="100" spans="3:9" ht="15" x14ac:dyDescent="0.2">
      <c r="F100" s="22"/>
      <c r="G100" s="22"/>
      <c r="H100" s="22"/>
      <c r="I100" s="22"/>
    </row>
    <row r="101" spans="3:9" ht="15" x14ac:dyDescent="0.2">
      <c r="F101" s="22"/>
      <c r="G101" s="22"/>
      <c r="H101" s="22"/>
      <c r="I101" s="22"/>
    </row>
    <row r="115" spans="2:4" x14ac:dyDescent="0.2">
      <c r="B115" s="20">
        <f>120*175*1.17</f>
        <v>24570</v>
      </c>
    </row>
    <row r="117" spans="2:4" x14ac:dyDescent="0.2">
      <c r="D117" s="20">
        <f>2525-1299</f>
        <v>1226</v>
      </c>
    </row>
  </sheetData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תקציב 2025 לפרסום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2025-05-29T08:08:22Z</dcterms:created>
  <dcterms:modified xsi:type="dcterms:W3CDTF">2025-05-29T08:08:32Z</dcterms:modified>
</cp:coreProperties>
</file>